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odels\"/>
    </mc:Choice>
  </mc:AlternateContent>
  <xr:revisionPtr revIDLastSave="0" documentId="13_ncr:1_{E43D5B7C-40A6-4F8D-847E-75372491063E}" xr6:coauthVersionLast="47" xr6:coauthVersionMax="47" xr10:uidLastSave="{00000000-0000-0000-0000-000000000000}"/>
  <bookViews>
    <workbookView xWindow="-108" yWindow="-108" windowWidth="19416" windowHeight="10296" xr2:uid="{A632F274-9E1C-4F7F-AFBA-1D64A9B6B659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" l="1"/>
  <c r="N6" i="1"/>
  <c r="E6" i="1"/>
  <c r="E10" i="1" s="1"/>
  <c r="E12" i="1" s="1"/>
  <c r="E14" i="1" s="1"/>
  <c r="G4" i="1"/>
  <c r="G6" i="1" s="1"/>
  <c r="G5" i="1"/>
  <c r="G7" i="1"/>
  <c r="G8" i="1"/>
  <c r="G9" i="1"/>
  <c r="G11" i="1"/>
  <c r="G13" i="1"/>
  <c r="G19" i="1"/>
  <c r="D6" i="1"/>
  <c r="D10" i="1"/>
  <c r="D12" i="1"/>
  <c r="D14" i="1"/>
  <c r="D22" i="1" s="1"/>
  <c r="K19" i="1"/>
  <c r="K17" i="1"/>
  <c r="K13" i="1"/>
  <c r="K11" i="1"/>
  <c r="K9" i="1"/>
  <c r="K8" i="1"/>
  <c r="K7" i="1"/>
  <c r="K5" i="1"/>
  <c r="K4" i="1"/>
  <c r="I19" i="1"/>
  <c r="I13" i="1"/>
  <c r="I11" i="1"/>
  <c r="I9" i="1"/>
  <c r="I8" i="1"/>
  <c r="I7" i="1"/>
  <c r="I5" i="1"/>
  <c r="I4" i="1"/>
  <c r="R14" i="1"/>
  <c r="Q14" i="1"/>
  <c r="Q16" i="1" s="1"/>
  <c r="S14" i="1"/>
  <c r="S16" i="1" s="1"/>
  <c r="T14" i="1"/>
  <c r="T16" i="1" s="1"/>
  <c r="U14" i="1"/>
  <c r="U16" i="1" s="1"/>
  <c r="V14" i="1"/>
  <c r="V17" i="1" s="1"/>
  <c r="W14" i="1"/>
  <c r="W17" i="1" s="1"/>
  <c r="R6" i="1"/>
  <c r="B6" i="1"/>
  <c r="B10" i="1" s="1"/>
  <c r="B12" i="1" s="1"/>
  <c r="B14" i="1" s="1"/>
  <c r="C6" i="1"/>
  <c r="C10" i="1" s="1"/>
  <c r="C12" i="1" s="1"/>
  <c r="C14" i="1" s="1"/>
  <c r="H6" i="1"/>
  <c r="H10" i="1" s="1"/>
  <c r="H12" i="1" s="1"/>
  <c r="H14" i="1" s="1"/>
  <c r="J6" i="1"/>
  <c r="J10" i="1" s="1"/>
  <c r="J12" i="1" s="1"/>
  <c r="J14" i="1" s="1"/>
  <c r="L6" i="1"/>
  <c r="L10" i="1" s="1"/>
  <c r="L12" i="1" s="1"/>
  <c r="L14" i="1" s="1"/>
  <c r="L18" i="1" s="1"/>
  <c r="L21" i="1" s="1"/>
  <c r="N10" i="1" l="1"/>
  <c r="N12" i="1" s="1"/>
  <c r="N14" i="1" s="1"/>
  <c r="G10" i="1"/>
  <c r="G12" i="1" s="1"/>
  <c r="G14" i="1" s="1"/>
  <c r="G22" i="1" s="1"/>
  <c r="M6" i="1"/>
  <c r="M10" i="1" s="1"/>
  <c r="M12" i="1" s="1"/>
  <c r="M14" i="1" s="1"/>
  <c r="M18" i="1" s="1"/>
  <c r="M21" i="1" s="1"/>
  <c r="E22" i="1"/>
  <c r="E18" i="1"/>
  <c r="E21" i="1" s="1"/>
  <c r="E24" i="1" s="1"/>
  <c r="D18" i="1"/>
  <c r="D21" i="1" s="1"/>
  <c r="D24" i="1" s="1"/>
  <c r="Q17" i="1"/>
  <c r="R16" i="1"/>
  <c r="R17" i="1"/>
  <c r="S17" i="1"/>
  <c r="T17" i="1"/>
  <c r="U17" i="1"/>
  <c r="V16" i="1"/>
  <c r="R9" i="1"/>
  <c r="Q6" i="1"/>
  <c r="H18" i="1"/>
  <c r="H21" i="1" s="1"/>
  <c r="H22" i="1"/>
  <c r="S6" i="1"/>
  <c r="B22" i="1"/>
  <c r="B18" i="1"/>
  <c r="B21" i="1" s="1"/>
  <c r="B24" i="1" s="1"/>
  <c r="T6" i="1"/>
  <c r="I6" i="1"/>
  <c r="I10" i="1" s="1"/>
  <c r="I12" i="1" s="1"/>
  <c r="I14" i="1" s="1"/>
  <c r="C18" i="1"/>
  <c r="C22" i="1"/>
  <c r="J22" i="1"/>
  <c r="J18" i="1"/>
  <c r="J21" i="1" s="1"/>
  <c r="U6" i="1"/>
  <c r="V6" i="1"/>
  <c r="V9" i="1" s="1"/>
  <c r="W6" i="1"/>
  <c r="W9" i="1" s="1"/>
  <c r="W16" i="1"/>
  <c r="L22" i="1"/>
  <c r="K22" i="1" s="1"/>
  <c r="K6" i="1"/>
  <c r="G18" i="1" l="1"/>
  <c r="G21" i="1" s="1"/>
  <c r="N22" i="1"/>
  <c r="N18" i="1"/>
  <c r="N21" i="1" s="1"/>
  <c r="M22" i="1"/>
  <c r="I22" i="1"/>
  <c r="C21" i="1"/>
  <c r="I18" i="1"/>
  <c r="K21" i="1"/>
  <c r="K18" i="1"/>
  <c r="T9" i="1"/>
  <c r="S9" i="1"/>
  <c r="Q9" i="1"/>
  <c r="U9" i="1"/>
  <c r="K10" i="1"/>
  <c r="C24" i="1" l="1"/>
  <c r="I21" i="1"/>
  <c r="K12" i="1"/>
  <c r="K14" i="1" l="1"/>
</calcChain>
</file>

<file path=xl/sharedStrings.xml><?xml version="1.0" encoding="utf-8"?>
<sst xmlns="http://schemas.openxmlformats.org/spreadsheetml/2006/main" count="57" uniqueCount="47">
  <si>
    <t>收入</t>
    <phoneticPr fontId="2" type="noConversion"/>
  </si>
  <si>
    <t>銷售成本</t>
    <phoneticPr fontId="2" type="noConversion"/>
  </si>
  <si>
    <t>毛利</t>
    <phoneticPr fontId="2" type="noConversion"/>
  </si>
  <si>
    <t>其他收入</t>
    <phoneticPr fontId="2" type="noConversion"/>
  </si>
  <si>
    <t>銷售費用</t>
    <phoneticPr fontId="2" type="noConversion"/>
  </si>
  <si>
    <t>行政費用</t>
    <phoneticPr fontId="2" type="noConversion"/>
  </si>
  <si>
    <t>經營溢利</t>
    <phoneticPr fontId="2" type="noConversion"/>
  </si>
  <si>
    <t>財務成本</t>
    <phoneticPr fontId="2" type="noConversion"/>
  </si>
  <si>
    <t>稅前溢利</t>
    <phoneticPr fontId="2" type="noConversion"/>
  </si>
  <si>
    <t>稅</t>
    <phoneticPr fontId="2" type="noConversion"/>
  </si>
  <si>
    <t>持續經營業務</t>
    <phoneticPr fontId="2" type="noConversion"/>
  </si>
  <si>
    <t>已終止業務</t>
    <phoneticPr fontId="2" type="noConversion"/>
  </si>
  <si>
    <t>純利</t>
    <phoneticPr fontId="2" type="noConversion"/>
  </si>
  <si>
    <t>每股盈利</t>
    <phoneticPr fontId="2" type="noConversion"/>
  </si>
  <si>
    <t>持續業務每股盈利</t>
    <phoneticPr fontId="2" type="noConversion"/>
  </si>
  <si>
    <t>持續業務純利</t>
    <phoneticPr fontId="2" type="noConversion"/>
  </si>
  <si>
    <t>已終止業務純利</t>
    <phoneticPr fontId="2" type="noConversion"/>
  </si>
  <si>
    <t>股數</t>
    <phoneticPr fontId="2" type="noConversion"/>
  </si>
  <si>
    <t>資產</t>
    <phoneticPr fontId="2" type="noConversion"/>
  </si>
  <si>
    <t>負債</t>
    <phoneticPr fontId="2" type="noConversion"/>
  </si>
  <si>
    <t>榏益</t>
    <phoneticPr fontId="2" type="noConversion"/>
  </si>
  <si>
    <t>股東應佔</t>
    <phoneticPr fontId="2" type="noConversion"/>
  </si>
  <si>
    <t>非控股權益</t>
    <phoneticPr fontId="2" type="noConversion"/>
  </si>
  <si>
    <t>現金</t>
    <phoneticPr fontId="2" type="noConversion"/>
  </si>
  <si>
    <t>負債比率</t>
    <phoneticPr fontId="2" type="noConversion"/>
  </si>
  <si>
    <t>扣除新地貸款</t>
    <phoneticPr fontId="2" type="noConversion"/>
  </si>
  <si>
    <t>千港元</t>
    <phoneticPr fontId="2" type="noConversion"/>
  </si>
  <si>
    <t>Jul19-Jun20</t>
    <phoneticPr fontId="2" type="noConversion"/>
  </si>
  <si>
    <t>每股派息</t>
    <phoneticPr fontId="2" type="noConversion"/>
  </si>
  <si>
    <t>派息比率</t>
    <phoneticPr fontId="2" type="noConversion"/>
  </si>
  <si>
    <t>Jul20-Jun21</t>
    <phoneticPr fontId="2" type="noConversion"/>
  </si>
  <si>
    <t>EBITDA（持續）</t>
    <phoneticPr fontId="2" type="noConversion"/>
  </si>
  <si>
    <t>Jul21-Jun22</t>
    <phoneticPr fontId="2" type="noConversion"/>
  </si>
  <si>
    <t>全年</t>
    <phoneticPr fontId="2" type="noConversion"/>
  </si>
  <si>
    <t>半年</t>
    <phoneticPr fontId="2" type="noConversion"/>
  </si>
  <si>
    <t>1H22</t>
    <phoneticPr fontId="2" type="noConversion"/>
  </si>
  <si>
    <t>2H21</t>
    <phoneticPr fontId="2" type="noConversion"/>
  </si>
  <si>
    <t>1H21</t>
    <phoneticPr fontId="2" type="noConversion"/>
  </si>
  <si>
    <t>2H20</t>
    <phoneticPr fontId="2" type="noConversion"/>
  </si>
  <si>
    <t>1H20</t>
    <phoneticPr fontId="2" type="noConversion"/>
  </si>
  <si>
    <t>2H19</t>
    <phoneticPr fontId="2" type="noConversion"/>
  </si>
  <si>
    <t>1H19</t>
    <phoneticPr fontId="2" type="noConversion"/>
  </si>
  <si>
    <t>淨貸款</t>
    <phoneticPr fontId="2" type="noConversion"/>
  </si>
  <si>
    <t>新地貨款</t>
    <phoneticPr fontId="2" type="noConversion"/>
  </si>
  <si>
    <t>銀行貨款</t>
    <phoneticPr fontId="2" type="noConversion"/>
  </si>
  <si>
    <t>Jul18-Jun19</t>
    <phoneticPr fontId="2" type="noConversion"/>
  </si>
  <si>
    <t>2H18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</si>
</sst>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"/>
    <numFmt numFmtId="177" formatCode="#,##0.0_);[Red]\(#,##0.0\)"/>
    <numFmt numFmtId="178" formatCode="0.0%"/>
  </numFmts>
  <fonts count="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38" fontId="0" fillId="0" borderId="0" xfId="0" applyNumberFormat="1">
      <alignment vertical="center"/>
    </xf>
    <xf numFmtId="176" fontId="0" fillId="0" borderId="0" xfId="0" applyNumberFormat="1">
      <alignment vertical="center"/>
    </xf>
    <xf numFmtId="9" fontId="0" fillId="0" borderId="0" xfId="1" applyFont="1">
      <alignment vertical="center"/>
    </xf>
    <xf numFmtId="17" fontId="0" fillId="0" borderId="0" xfId="0" applyNumberFormat="1">
      <alignment vertical="center"/>
    </xf>
    <xf numFmtId="38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177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177" fontId="3" fillId="0" borderId="0" xfId="0" applyNumberFormat="1" applyFont="1">
      <alignment vertical="center"/>
    </xf>
    <xf numFmtId="178" fontId="0" fillId="0" borderId="0" xfId="1" applyNumberFormat="1" applyFont="1">
      <alignment vertical="center"/>
    </xf>
    <xf numFmtId="0" fontId="0" fillId="0" borderId="0" xfId="0" applyFill="1">
      <alignment vertical="center"/>
    </xf>
    <xf numFmtId="0" fontId="0" fillId="0" borderId="2" xfId="0" applyFill="1" applyBorder="1">
      <alignment vertical="center"/>
    </xf>
    <xf numFmtId="177" fontId="0" fillId="0" borderId="0" xfId="0" applyNumberFormat="1" applyFill="1">
      <alignment vertical="center"/>
    </xf>
    <xf numFmtId="38" fontId="0" fillId="0" borderId="0" xfId="0" applyNumberFormat="1" applyFill="1">
      <alignment vertical="center"/>
    </xf>
    <xf numFmtId="177" fontId="0" fillId="0" borderId="2" xfId="0" applyNumberFormat="1" applyFill="1" applyBorder="1">
      <alignment vertical="center"/>
    </xf>
    <xf numFmtId="177" fontId="0" fillId="0" borderId="1" xfId="0" applyNumberFormat="1" applyFill="1" applyBorder="1">
      <alignment vertical="center"/>
    </xf>
    <xf numFmtId="177" fontId="0" fillId="0" borderId="3" xfId="0" applyNumberFormat="1" applyFill="1" applyBorder="1">
      <alignment vertical="center"/>
    </xf>
    <xf numFmtId="177" fontId="3" fillId="0" borderId="0" xfId="0" applyNumberFormat="1" applyFont="1" applyFill="1">
      <alignment vertical="center"/>
    </xf>
    <xf numFmtId="177" fontId="3" fillId="0" borderId="2" xfId="0" applyNumberFormat="1" applyFont="1" applyFill="1" applyBorder="1">
      <alignment vertical="center"/>
    </xf>
    <xf numFmtId="38" fontId="0" fillId="0" borderId="2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176" fontId="0" fillId="0" borderId="2" xfId="0" applyNumberFormat="1" applyFill="1" applyBorder="1">
      <alignment vertical="center"/>
    </xf>
    <xf numFmtId="178" fontId="0" fillId="0" borderId="0" xfId="1" applyNumberFormat="1" applyFont="1" applyFill="1">
      <alignment vertical="center"/>
    </xf>
    <xf numFmtId="178" fontId="0" fillId="0" borderId="2" xfId="1" applyNumberFormat="1" applyFont="1" applyFill="1" applyBorder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6C93E-82CB-4B60-AD0F-0660F1C59118}">
  <dimension ref="A1:W24"/>
  <sheetViews>
    <sheetView tabSelected="1" zoomScale="85" zoomScaleNormal="85" workbookViewId="0">
      <pane xSplit="1" ySplit="2" topLeftCell="F3" activePane="bottomRight" state="frozen"/>
      <selection pane="topRight" activeCell="B1" sqref="B1"/>
      <selection pane="bottomLeft" activeCell="A3" sqref="A3"/>
      <selection pane="bottomRight" activeCell="Z3" sqref="Z3"/>
    </sheetView>
  </sheetViews>
  <sheetFormatPr defaultRowHeight="16.2" x14ac:dyDescent="0.3"/>
  <cols>
    <col min="1" max="1" width="19.21875" bestFit="1" customWidth="1"/>
    <col min="2" max="5" width="12" style="12" bestFit="1" customWidth="1"/>
    <col min="6" max="6" width="6.77734375" style="12" customWidth="1"/>
    <col min="7" max="7" width="8.109375" style="12" bestFit="1" customWidth="1"/>
    <col min="8" max="8" width="8.109375" style="13" bestFit="1" customWidth="1"/>
    <col min="9" max="9" width="8.109375" style="12" bestFit="1" customWidth="1"/>
    <col min="10" max="10" width="8.109375" style="13" bestFit="1" customWidth="1"/>
    <col min="11" max="11" width="8.109375" style="12" bestFit="1" customWidth="1"/>
    <col min="12" max="12" width="8.109375" style="13" bestFit="1" customWidth="1"/>
    <col min="13" max="14" width="8.109375" bestFit="1" customWidth="1"/>
    <col min="15" max="15" width="5.109375" style="1" customWidth="1"/>
    <col min="16" max="16" width="14.44140625" bestFit="1" customWidth="1"/>
    <col min="17" max="19" width="9.109375" style="1" bestFit="1" customWidth="1"/>
    <col min="20" max="20" width="9.109375" bestFit="1" customWidth="1"/>
    <col min="21" max="21" width="9.109375" style="1" bestFit="1" customWidth="1"/>
    <col min="22" max="22" width="9.109375" bestFit="1" customWidth="1"/>
    <col min="23" max="23" width="9.109375" style="1" bestFit="1" customWidth="1"/>
    <col min="24" max="24" width="6.33203125" customWidth="1"/>
    <col min="25" max="31" width="7.21875" customWidth="1"/>
  </cols>
  <sheetData>
    <row r="1" spans="1:23" x14ac:dyDescent="0.3">
      <c r="A1" t="s">
        <v>26</v>
      </c>
      <c r="B1" s="12" t="s">
        <v>32</v>
      </c>
      <c r="C1" s="12" t="s">
        <v>30</v>
      </c>
      <c r="D1" s="12" t="s">
        <v>27</v>
      </c>
      <c r="E1" s="12" t="s">
        <v>45</v>
      </c>
      <c r="G1" s="12" t="s">
        <v>35</v>
      </c>
      <c r="H1" s="13" t="s">
        <v>36</v>
      </c>
      <c r="I1" s="12" t="s">
        <v>37</v>
      </c>
      <c r="J1" s="13" t="s">
        <v>38</v>
      </c>
      <c r="K1" s="12" t="s">
        <v>39</v>
      </c>
      <c r="L1" s="13" t="s">
        <v>40</v>
      </c>
      <c r="M1" t="s">
        <v>41</v>
      </c>
      <c r="N1" t="s">
        <v>46</v>
      </c>
      <c r="O1"/>
      <c r="Q1" s="4">
        <v>44742</v>
      </c>
      <c r="R1" s="4">
        <v>44561</v>
      </c>
      <c r="S1" s="4">
        <v>44348</v>
      </c>
      <c r="T1" s="4">
        <v>44166</v>
      </c>
      <c r="U1" s="4">
        <v>43983</v>
      </c>
      <c r="V1" s="4">
        <v>43800</v>
      </c>
      <c r="W1" s="4">
        <v>43617</v>
      </c>
    </row>
    <row r="2" spans="1:23" x14ac:dyDescent="0.3">
      <c r="B2" s="12" t="s">
        <v>33</v>
      </c>
      <c r="C2" s="12" t="s">
        <v>33</v>
      </c>
      <c r="D2" s="12" t="s">
        <v>33</v>
      </c>
      <c r="E2" s="12" t="s">
        <v>33</v>
      </c>
      <c r="G2" s="12" t="s">
        <v>34</v>
      </c>
      <c r="H2" s="13" t="s">
        <v>34</v>
      </c>
      <c r="I2" s="12" t="s">
        <v>34</v>
      </c>
      <c r="J2" s="13" t="s">
        <v>34</v>
      </c>
      <c r="K2" s="12" t="s">
        <v>34</v>
      </c>
      <c r="L2" s="13" t="s">
        <v>34</v>
      </c>
      <c r="M2" t="s">
        <v>34</v>
      </c>
      <c r="N2" t="s">
        <v>34</v>
      </c>
      <c r="O2"/>
      <c r="Q2" s="4"/>
      <c r="R2" s="4"/>
      <c r="S2" s="4"/>
      <c r="T2" s="4"/>
      <c r="U2" s="4"/>
      <c r="V2" s="4"/>
      <c r="W2" s="4"/>
    </row>
    <row r="3" spans="1:23" x14ac:dyDescent="0.3">
      <c r="A3" s="7" t="s">
        <v>10</v>
      </c>
      <c r="O3"/>
    </row>
    <row r="4" spans="1:23" x14ac:dyDescent="0.3">
      <c r="A4" t="s">
        <v>0</v>
      </c>
      <c r="B4" s="14">
        <v>2085.8449999999998</v>
      </c>
      <c r="C4" s="14">
        <v>1873.95</v>
      </c>
      <c r="D4" s="14">
        <v>1713.8440000000001</v>
      </c>
      <c r="E4" s="14">
        <v>1560.838</v>
      </c>
      <c r="F4" s="15"/>
      <c r="G4" s="14">
        <f>B4-H4</f>
        <v>1090.5169999999998</v>
      </c>
      <c r="H4" s="16">
        <v>995.32799999999997</v>
      </c>
      <c r="I4" s="14">
        <f>C4-J4</f>
        <v>950.79600000000005</v>
      </c>
      <c r="J4" s="16">
        <v>923.154</v>
      </c>
      <c r="K4" s="14">
        <f>D4-L4</f>
        <v>895.22400000000005</v>
      </c>
      <c r="L4" s="16">
        <v>818.62</v>
      </c>
      <c r="M4" s="8"/>
      <c r="N4" s="8"/>
      <c r="P4" t="s">
        <v>18</v>
      </c>
      <c r="Q4" s="8">
        <v>18142.781999999999</v>
      </c>
      <c r="R4" s="8">
        <v>16931.577000000001</v>
      </c>
      <c r="S4" s="8">
        <v>16471.609</v>
      </c>
      <c r="T4" s="8">
        <v>16037.584999999999</v>
      </c>
      <c r="U4" s="8">
        <v>15181.752</v>
      </c>
      <c r="V4" s="8">
        <v>14574.615</v>
      </c>
      <c r="W4" s="8">
        <v>13636.503000000001</v>
      </c>
    </row>
    <row r="5" spans="1:23" x14ac:dyDescent="0.3">
      <c r="A5" s="6" t="s">
        <v>1</v>
      </c>
      <c r="B5" s="17">
        <v>-884.41499999999996</v>
      </c>
      <c r="C5" s="17">
        <v>-769.78800000000001</v>
      </c>
      <c r="D5" s="17">
        <v>-722.00699999999995</v>
      </c>
      <c r="E5" s="17">
        <v>-683.62</v>
      </c>
      <c r="F5" s="15"/>
      <c r="G5" s="17">
        <f>B5-H5</f>
        <v>-474.35899999999998</v>
      </c>
      <c r="H5" s="18">
        <v>-410.05599999999998</v>
      </c>
      <c r="I5" s="17">
        <f>C5-J5</f>
        <v>-390.58500000000004</v>
      </c>
      <c r="J5" s="18">
        <v>-379.20299999999997</v>
      </c>
      <c r="K5" s="17">
        <f>D5-L5</f>
        <v>-363.09299999999996</v>
      </c>
      <c r="L5" s="18">
        <v>-358.91399999999999</v>
      </c>
      <c r="M5" s="9"/>
      <c r="N5" s="9"/>
      <c r="O5" s="5"/>
      <c r="P5" s="6" t="s">
        <v>19</v>
      </c>
      <c r="Q5" s="9">
        <v>13551.245999999999</v>
      </c>
      <c r="R5" s="9">
        <v>12842.352000000001</v>
      </c>
      <c r="S5" s="9">
        <v>12021.277</v>
      </c>
      <c r="T5" s="9">
        <v>12008.101000000001</v>
      </c>
      <c r="U5" s="9">
        <v>10856.529</v>
      </c>
      <c r="V5" s="9">
        <v>10630.861999999999</v>
      </c>
      <c r="W5" s="9">
        <v>9445.3580000000002</v>
      </c>
    </row>
    <row r="6" spans="1:23" x14ac:dyDescent="0.3">
      <c r="A6" t="s">
        <v>2</v>
      </c>
      <c r="B6" s="14">
        <f>B4+B5</f>
        <v>1201.4299999999998</v>
      </c>
      <c r="C6" s="14">
        <f>C4+C5</f>
        <v>1104.162</v>
      </c>
      <c r="D6" s="14">
        <f>D4+D5</f>
        <v>991.8370000000001</v>
      </c>
      <c r="E6" s="14">
        <f>E4+E5</f>
        <v>877.21799999999996</v>
      </c>
      <c r="F6" s="15"/>
      <c r="G6" s="14">
        <f t="shared" ref="G6:M6" si="0">G4+G5</f>
        <v>616.1579999999999</v>
      </c>
      <c r="H6" s="16">
        <f t="shared" si="0"/>
        <v>585.27199999999993</v>
      </c>
      <c r="I6" s="14">
        <f t="shared" si="0"/>
        <v>560.21100000000001</v>
      </c>
      <c r="J6" s="16">
        <f t="shared" si="0"/>
        <v>543.95100000000002</v>
      </c>
      <c r="K6" s="14">
        <f t="shared" si="0"/>
        <v>532.13100000000009</v>
      </c>
      <c r="L6" s="16">
        <f t="shared" si="0"/>
        <v>459.70600000000002</v>
      </c>
      <c r="M6" s="8">
        <f t="shared" si="0"/>
        <v>0</v>
      </c>
      <c r="N6" s="8">
        <f t="shared" ref="N6" si="1">N4+N5</f>
        <v>0</v>
      </c>
      <c r="P6" t="s">
        <v>20</v>
      </c>
      <c r="Q6" s="8">
        <f t="shared" ref="Q6:W6" si="2">Q4-Q5</f>
        <v>4591.5360000000001</v>
      </c>
      <c r="R6" s="8">
        <f t="shared" si="2"/>
        <v>4089.2250000000004</v>
      </c>
      <c r="S6" s="8">
        <f t="shared" si="2"/>
        <v>4450.3320000000003</v>
      </c>
      <c r="T6" s="8">
        <f t="shared" si="2"/>
        <v>4029.4839999999986</v>
      </c>
      <c r="U6" s="8">
        <f t="shared" si="2"/>
        <v>4325.223</v>
      </c>
      <c r="V6" s="8">
        <f t="shared" si="2"/>
        <v>3943.7530000000006</v>
      </c>
      <c r="W6" s="8">
        <f t="shared" si="2"/>
        <v>4191.1450000000004</v>
      </c>
    </row>
    <row r="7" spans="1:23" x14ac:dyDescent="0.3">
      <c r="A7" t="s">
        <v>3</v>
      </c>
      <c r="B7" s="14">
        <v>2.754</v>
      </c>
      <c r="C7" s="14">
        <v>5.0090000000000003</v>
      </c>
      <c r="D7" s="14">
        <v>12.273</v>
      </c>
      <c r="E7" s="14">
        <v>22.233000000000001</v>
      </c>
      <c r="F7" s="15"/>
      <c r="G7" s="14">
        <f>B7-H7</f>
        <v>1.669</v>
      </c>
      <c r="H7" s="16">
        <v>1.085</v>
      </c>
      <c r="I7" s="14">
        <f>C7-J7</f>
        <v>1.3100000000000005</v>
      </c>
      <c r="J7" s="16">
        <v>3.6989999999999998</v>
      </c>
      <c r="K7" s="14">
        <f>D7-L7</f>
        <v>5.9359999999999999</v>
      </c>
      <c r="L7" s="16">
        <v>6.3369999999999997</v>
      </c>
      <c r="M7" s="8"/>
      <c r="N7" s="8"/>
      <c r="Q7" s="8"/>
      <c r="R7" s="8"/>
      <c r="S7" s="8"/>
      <c r="T7" s="8"/>
      <c r="U7" s="8"/>
      <c r="V7" s="8"/>
      <c r="W7" s="8"/>
    </row>
    <row r="8" spans="1:23" x14ac:dyDescent="0.3">
      <c r="A8" t="s">
        <v>4</v>
      </c>
      <c r="B8" s="14">
        <v>-32.305999999999997</v>
      </c>
      <c r="C8" s="14">
        <v>-29.189</v>
      </c>
      <c r="D8" s="14">
        <v>-28.251000000000001</v>
      </c>
      <c r="E8" s="14">
        <v>-24.733000000000001</v>
      </c>
      <c r="F8" s="15"/>
      <c r="G8" s="14">
        <f>B8-H8</f>
        <v>-15.832999999999998</v>
      </c>
      <c r="H8" s="16">
        <v>-16.472999999999999</v>
      </c>
      <c r="I8" s="14">
        <f>C8-J8</f>
        <v>-14.641</v>
      </c>
      <c r="J8" s="16">
        <v>-14.548</v>
      </c>
      <c r="K8" s="14">
        <f>D8-L8</f>
        <v>-13.765000000000001</v>
      </c>
      <c r="L8" s="16">
        <v>-14.486000000000001</v>
      </c>
      <c r="M8" s="8"/>
      <c r="N8" s="8"/>
      <c r="P8" t="s">
        <v>21</v>
      </c>
      <c r="Q8" s="8">
        <v>4576.7700000000004</v>
      </c>
      <c r="R8" s="8">
        <v>4073.8330000000001</v>
      </c>
      <c r="S8" s="8">
        <v>4435.223</v>
      </c>
      <c r="T8" s="8">
        <v>4014.4839999999999</v>
      </c>
      <c r="U8" s="8">
        <v>4311.2690000000002</v>
      </c>
      <c r="V8" s="8">
        <v>3929.549</v>
      </c>
      <c r="W8" s="8">
        <v>4176.7520000000004</v>
      </c>
    </row>
    <row r="9" spans="1:23" x14ac:dyDescent="0.3">
      <c r="A9" s="6" t="s">
        <v>5</v>
      </c>
      <c r="B9" s="17">
        <v>-129.298</v>
      </c>
      <c r="C9" s="17">
        <v>-118.761</v>
      </c>
      <c r="D9" s="17">
        <v>-113.05800000000001</v>
      </c>
      <c r="E9" s="17">
        <v>-96.72</v>
      </c>
      <c r="F9" s="15"/>
      <c r="G9" s="17">
        <f>B9-H9</f>
        <v>-63.525999999999996</v>
      </c>
      <c r="H9" s="18">
        <v>-65.772000000000006</v>
      </c>
      <c r="I9" s="17">
        <f>C9-J9</f>
        <v>-56.136999999999993</v>
      </c>
      <c r="J9" s="18">
        <v>-62.624000000000002</v>
      </c>
      <c r="K9" s="17">
        <f>D9-L9</f>
        <v>-62.50800000000001</v>
      </c>
      <c r="L9" s="18">
        <v>-50.55</v>
      </c>
      <c r="M9" s="9"/>
      <c r="N9" s="9"/>
      <c r="P9" t="s">
        <v>22</v>
      </c>
      <c r="Q9" s="8">
        <f t="shared" ref="Q9:W9" si="3">Q6-Q8</f>
        <v>14.765999999999622</v>
      </c>
      <c r="R9" s="8">
        <f t="shared" si="3"/>
        <v>15.39200000000028</v>
      </c>
      <c r="S9" s="8">
        <f t="shared" si="3"/>
        <v>15.109000000000378</v>
      </c>
      <c r="T9" s="8">
        <f t="shared" si="3"/>
        <v>14.999999999998636</v>
      </c>
      <c r="U9" s="8">
        <f t="shared" si="3"/>
        <v>13.953999999999724</v>
      </c>
      <c r="V9" s="8">
        <f t="shared" si="3"/>
        <v>14.204000000000633</v>
      </c>
      <c r="W9" s="8">
        <f t="shared" si="3"/>
        <v>14.393000000000029</v>
      </c>
    </row>
    <row r="10" spans="1:23" x14ac:dyDescent="0.3">
      <c r="A10" t="s">
        <v>6</v>
      </c>
      <c r="B10" s="14">
        <f>B6+B7+B8+B9</f>
        <v>1042.5799999999997</v>
      </c>
      <c r="C10" s="14">
        <f>C6+C7+C8+C9</f>
        <v>961.221</v>
      </c>
      <c r="D10" s="14">
        <f>D6+D7+D8+D9</f>
        <v>862.80100000000016</v>
      </c>
      <c r="E10" s="14">
        <f>E6+E7+E8+E9</f>
        <v>777.99799999999993</v>
      </c>
      <c r="F10" s="15"/>
      <c r="G10" s="14">
        <f t="shared" ref="G10:M10" si="4">G6+G7+G8+G9</f>
        <v>538.46799999999996</v>
      </c>
      <c r="H10" s="16">
        <f t="shared" si="4"/>
        <v>504.11200000000002</v>
      </c>
      <c r="I10" s="14">
        <f t="shared" si="4"/>
        <v>490.74299999999999</v>
      </c>
      <c r="J10" s="16">
        <f t="shared" si="4"/>
        <v>470.47799999999995</v>
      </c>
      <c r="K10" s="14">
        <f t="shared" si="4"/>
        <v>461.7940000000001</v>
      </c>
      <c r="L10" s="16">
        <f t="shared" si="4"/>
        <v>401.00700000000001</v>
      </c>
      <c r="M10" s="8">
        <f t="shared" si="4"/>
        <v>0</v>
      </c>
      <c r="N10" s="8">
        <f t="shared" ref="N10" si="5">N6+N7+N8+N9</f>
        <v>0</v>
      </c>
      <c r="Q10" s="8"/>
      <c r="R10" s="8"/>
      <c r="S10" s="8"/>
      <c r="T10" s="8"/>
      <c r="U10" s="8"/>
      <c r="V10" s="8"/>
      <c r="W10" s="8"/>
    </row>
    <row r="11" spans="1:23" x14ac:dyDescent="0.3">
      <c r="A11" s="6" t="s">
        <v>7</v>
      </c>
      <c r="B11" s="17">
        <v>-29.715</v>
      </c>
      <c r="C11" s="17">
        <v>-22.315999999999999</v>
      </c>
      <c r="D11" s="17">
        <v>-36.106000000000002</v>
      </c>
      <c r="E11" s="17">
        <v>-24.82</v>
      </c>
      <c r="F11" s="15"/>
      <c r="G11" s="17">
        <f>B11-H11</f>
        <v>-16.027999999999999</v>
      </c>
      <c r="H11" s="18">
        <v>-13.686999999999999</v>
      </c>
      <c r="I11" s="17">
        <f>C11-J11</f>
        <v>-11.233999999999998</v>
      </c>
      <c r="J11" s="18">
        <v>-11.082000000000001</v>
      </c>
      <c r="K11" s="17">
        <f>D11-L11</f>
        <v>-15.659000000000002</v>
      </c>
      <c r="L11" s="18">
        <v>-20.446999999999999</v>
      </c>
      <c r="M11" s="9"/>
      <c r="N11" s="9"/>
      <c r="P11" t="s">
        <v>43</v>
      </c>
      <c r="Q11" s="8">
        <v>3800</v>
      </c>
      <c r="R11" s="8">
        <v>3800</v>
      </c>
      <c r="S11" s="8">
        <v>3300</v>
      </c>
      <c r="T11" s="8">
        <v>3300</v>
      </c>
      <c r="U11" s="8">
        <v>3300</v>
      </c>
      <c r="V11" s="8">
        <v>3300</v>
      </c>
      <c r="W11" s="8">
        <v>3300</v>
      </c>
    </row>
    <row r="12" spans="1:23" x14ac:dyDescent="0.3">
      <c r="A12" t="s">
        <v>8</v>
      </c>
      <c r="B12" s="14">
        <f>B10+B11</f>
        <v>1012.8649999999997</v>
      </c>
      <c r="C12" s="14">
        <f>C10+C11</f>
        <v>938.90499999999997</v>
      </c>
      <c r="D12" s="14">
        <f>D10+D11</f>
        <v>826.69500000000016</v>
      </c>
      <c r="E12" s="14">
        <f>E10+E11</f>
        <v>753.17799999999988</v>
      </c>
      <c r="F12" s="15"/>
      <c r="G12" s="14">
        <f t="shared" ref="G12:M12" si="6">G10+G11</f>
        <v>522.43999999999994</v>
      </c>
      <c r="H12" s="16">
        <f t="shared" si="6"/>
        <v>490.42500000000001</v>
      </c>
      <c r="I12" s="14">
        <f t="shared" si="6"/>
        <v>479.50900000000001</v>
      </c>
      <c r="J12" s="16">
        <f t="shared" si="6"/>
        <v>459.39599999999996</v>
      </c>
      <c r="K12" s="14">
        <f t="shared" si="6"/>
        <v>446.1350000000001</v>
      </c>
      <c r="L12" s="16">
        <f t="shared" si="6"/>
        <v>380.56</v>
      </c>
      <c r="M12" s="8">
        <f t="shared" si="6"/>
        <v>0</v>
      </c>
      <c r="N12" s="8">
        <f t="shared" ref="N12" si="7">N10+N11</f>
        <v>0</v>
      </c>
      <c r="P12" t="s">
        <v>44</v>
      </c>
      <c r="Q12" s="8">
        <v>8087.1369999999997</v>
      </c>
      <c r="R12" s="8">
        <v>7625.0379999999996</v>
      </c>
      <c r="S12" s="8">
        <v>7261.69</v>
      </c>
      <c r="T12" s="8">
        <v>7184.0919999999996</v>
      </c>
      <c r="U12" s="8">
        <v>5816.4939999999997</v>
      </c>
      <c r="V12" s="8">
        <v>5828.7309999999998</v>
      </c>
      <c r="W12" s="8">
        <v>4752.701</v>
      </c>
    </row>
    <row r="13" spans="1:23" x14ac:dyDescent="0.3">
      <c r="A13" s="6" t="s">
        <v>9</v>
      </c>
      <c r="B13" s="17">
        <v>-166.03399999999999</v>
      </c>
      <c r="C13" s="17">
        <v>-151.178</v>
      </c>
      <c r="D13" s="17">
        <v>-132.37200000000001</v>
      </c>
      <c r="E13" s="17">
        <v>-125.136</v>
      </c>
      <c r="F13" s="15"/>
      <c r="G13" s="17">
        <f>B13-H13</f>
        <v>-85.946999999999989</v>
      </c>
      <c r="H13" s="18">
        <v>-80.087000000000003</v>
      </c>
      <c r="I13" s="17">
        <f>C13-J13</f>
        <v>-80.442999999999998</v>
      </c>
      <c r="J13" s="18">
        <v>-70.734999999999999</v>
      </c>
      <c r="K13" s="17">
        <f>D13-L13</f>
        <v>-72.624000000000024</v>
      </c>
      <c r="L13" s="18">
        <v>-59.747999999999998</v>
      </c>
      <c r="M13" s="9"/>
      <c r="N13" s="9"/>
      <c r="P13" s="6" t="s">
        <v>23</v>
      </c>
      <c r="Q13" s="9">
        <v>309.66899999999998</v>
      </c>
      <c r="R13" s="9">
        <v>332.66699999999997</v>
      </c>
      <c r="S13" s="9">
        <v>387.31599999999997</v>
      </c>
      <c r="T13" s="9">
        <v>303.17599999999999</v>
      </c>
      <c r="U13" s="9">
        <v>401.95100000000002</v>
      </c>
      <c r="V13" s="9">
        <v>488.505</v>
      </c>
      <c r="W13" s="9">
        <v>467.81</v>
      </c>
    </row>
    <row r="14" spans="1:23" x14ac:dyDescent="0.3">
      <c r="A14" s="7" t="s">
        <v>15</v>
      </c>
      <c r="B14" s="19">
        <f>B12+B13</f>
        <v>846.83099999999968</v>
      </c>
      <c r="C14" s="19">
        <f>C12+C13</f>
        <v>787.72699999999998</v>
      </c>
      <c r="D14" s="19">
        <f>D12+D13</f>
        <v>694.32300000000009</v>
      </c>
      <c r="E14" s="19">
        <f>E12+E13</f>
        <v>628.04199999999992</v>
      </c>
      <c r="F14" s="15"/>
      <c r="G14" s="19">
        <f t="shared" ref="G14:M14" si="8">G12+G13</f>
        <v>436.49299999999994</v>
      </c>
      <c r="H14" s="20">
        <f t="shared" si="8"/>
        <v>410.33800000000002</v>
      </c>
      <c r="I14" s="19">
        <f t="shared" si="8"/>
        <v>399.06600000000003</v>
      </c>
      <c r="J14" s="20">
        <f t="shared" si="8"/>
        <v>388.66099999999994</v>
      </c>
      <c r="K14" s="19">
        <f t="shared" si="8"/>
        <v>373.51100000000008</v>
      </c>
      <c r="L14" s="20">
        <f t="shared" si="8"/>
        <v>320.81200000000001</v>
      </c>
      <c r="M14" s="10">
        <f t="shared" si="8"/>
        <v>0</v>
      </c>
      <c r="N14" s="10">
        <f t="shared" ref="N14" si="9">N12+N13</f>
        <v>0</v>
      </c>
      <c r="P14" t="s">
        <v>42</v>
      </c>
      <c r="Q14" s="8">
        <f t="shared" ref="Q14:W14" si="10">Q11+Q12-Q13</f>
        <v>11577.467999999999</v>
      </c>
      <c r="R14" s="8">
        <f t="shared" si="10"/>
        <v>11092.371000000001</v>
      </c>
      <c r="S14" s="8">
        <f t="shared" si="10"/>
        <v>10174.373999999998</v>
      </c>
      <c r="T14" s="8">
        <f t="shared" si="10"/>
        <v>10180.916000000001</v>
      </c>
      <c r="U14" s="8">
        <f t="shared" si="10"/>
        <v>8714.5429999999978</v>
      </c>
      <c r="V14" s="8">
        <f t="shared" si="10"/>
        <v>8640.2260000000006</v>
      </c>
      <c r="W14" s="8">
        <f t="shared" si="10"/>
        <v>7584.8909999999996</v>
      </c>
    </row>
    <row r="15" spans="1:23" x14ac:dyDescent="0.3">
      <c r="B15" s="15"/>
      <c r="C15" s="15"/>
      <c r="D15" s="15"/>
      <c r="E15" s="15"/>
      <c r="F15" s="15"/>
      <c r="G15" s="15"/>
      <c r="H15" s="21"/>
      <c r="I15" s="15"/>
      <c r="J15" s="21"/>
      <c r="K15" s="15"/>
      <c r="L15" s="21"/>
      <c r="M15" s="1"/>
      <c r="N15" s="1"/>
      <c r="T15" s="1"/>
      <c r="V15" s="1"/>
    </row>
    <row r="16" spans="1:23" x14ac:dyDescent="0.3">
      <c r="A16" s="7" t="s">
        <v>11</v>
      </c>
      <c r="B16" s="15"/>
      <c r="C16" s="15"/>
      <c r="D16" s="15"/>
      <c r="E16" s="15"/>
      <c r="F16" s="15"/>
      <c r="G16" s="15"/>
      <c r="H16" s="21"/>
      <c r="I16" s="15"/>
      <c r="J16" s="21"/>
      <c r="K16" s="15"/>
      <c r="L16" s="21"/>
      <c r="M16" s="1"/>
      <c r="N16" s="1"/>
      <c r="P16" t="s">
        <v>24</v>
      </c>
      <c r="Q16" s="3">
        <f t="shared" ref="Q16:V16" si="11">Q14/Q8</f>
        <v>2.5296154274739604</v>
      </c>
      <c r="R16" s="3">
        <f t="shared" si="11"/>
        <v>2.7228339993318333</v>
      </c>
      <c r="S16" s="3">
        <f t="shared" si="11"/>
        <v>2.2939937856563239</v>
      </c>
      <c r="T16" s="3">
        <f t="shared" si="11"/>
        <v>2.5360459775154172</v>
      </c>
      <c r="U16" s="3">
        <f t="shared" si="11"/>
        <v>2.0213405844079775</v>
      </c>
      <c r="V16" s="3">
        <f t="shared" si="11"/>
        <v>2.1987831173501085</v>
      </c>
      <c r="W16" s="3">
        <f>W14/W8</f>
        <v>1.8159783008423769</v>
      </c>
    </row>
    <row r="17" spans="1:23" x14ac:dyDescent="0.3">
      <c r="A17" t="s">
        <v>16</v>
      </c>
      <c r="B17" s="14">
        <v>0</v>
      </c>
      <c r="C17" s="14">
        <v>0</v>
      </c>
      <c r="D17" s="14">
        <v>88.926000000000002</v>
      </c>
      <c r="E17" s="14">
        <v>237.15199999999999</v>
      </c>
      <c r="F17" s="15"/>
      <c r="G17" s="14">
        <v>0</v>
      </c>
      <c r="H17" s="16">
        <v>0</v>
      </c>
      <c r="I17" s="14">
        <v>0</v>
      </c>
      <c r="J17" s="16">
        <v>0</v>
      </c>
      <c r="K17" s="14">
        <f>D17-L17</f>
        <v>0</v>
      </c>
      <c r="L17" s="16">
        <v>88.926000000000002</v>
      </c>
      <c r="M17" s="8"/>
      <c r="N17" s="8"/>
      <c r="P17" t="s">
        <v>25</v>
      </c>
      <c r="Q17" s="3">
        <f t="shared" ref="Q17:V17" si="12">(Q14-Q11)/Q8</f>
        <v>1.6993355576094054</v>
      </c>
      <c r="R17" s="3">
        <f t="shared" si="12"/>
        <v>1.7900515313219763</v>
      </c>
      <c r="S17" s="3">
        <f t="shared" si="12"/>
        <v>1.5499500250607463</v>
      </c>
      <c r="T17" s="3">
        <f t="shared" si="12"/>
        <v>1.7140225244390066</v>
      </c>
      <c r="U17" s="3">
        <f t="shared" si="12"/>
        <v>1.2559046999850851</v>
      </c>
      <c r="V17" s="3">
        <f t="shared" si="12"/>
        <v>1.3589920878960919</v>
      </c>
      <c r="W17" s="3">
        <f>(W14-W11)/W8</f>
        <v>1.0258906920975914</v>
      </c>
    </row>
    <row r="18" spans="1:23" x14ac:dyDescent="0.3">
      <c r="A18" t="s">
        <v>12</v>
      </c>
      <c r="B18" s="14">
        <f>B14+B17</f>
        <v>846.83099999999968</v>
      </c>
      <c r="C18" s="14">
        <f>C14+C17</f>
        <v>787.72699999999998</v>
      </c>
      <c r="D18" s="14">
        <f>D14+D17</f>
        <v>783.24900000000014</v>
      </c>
      <c r="E18" s="14">
        <f>E14+E17</f>
        <v>865.19399999999996</v>
      </c>
      <c r="F18" s="15"/>
      <c r="G18" s="14">
        <f>G14+G17</f>
        <v>436.49299999999994</v>
      </c>
      <c r="H18" s="16">
        <f>H14+H17</f>
        <v>410.33800000000002</v>
      </c>
      <c r="I18" s="14">
        <f>C18-J18</f>
        <v>399.06600000000003</v>
      </c>
      <c r="J18" s="16">
        <f>J14+J17</f>
        <v>388.66099999999994</v>
      </c>
      <c r="K18" s="14">
        <f>D18-L18</f>
        <v>373.51100000000014</v>
      </c>
      <c r="L18" s="16">
        <f>L14+L17</f>
        <v>409.738</v>
      </c>
      <c r="M18" s="8">
        <f>M14+M17</f>
        <v>0</v>
      </c>
      <c r="N18" s="8">
        <f>N14+N17</f>
        <v>0</v>
      </c>
    </row>
    <row r="19" spans="1:23" x14ac:dyDescent="0.3">
      <c r="A19" s="7" t="s">
        <v>31</v>
      </c>
      <c r="B19" s="19">
        <v>1501</v>
      </c>
      <c r="C19" s="19">
        <v>1360</v>
      </c>
      <c r="D19" s="19">
        <v>1186</v>
      </c>
      <c r="E19" s="19">
        <f>D19/1.18</f>
        <v>1005.0847457627119</v>
      </c>
      <c r="F19" s="15"/>
      <c r="G19" s="19">
        <f>B19-H19</f>
        <v>773</v>
      </c>
      <c r="H19" s="20">
        <v>728</v>
      </c>
      <c r="I19" s="19">
        <f>C19-J19</f>
        <v>698</v>
      </c>
      <c r="J19" s="20">
        <v>662</v>
      </c>
      <c r="K19" s="19">
        <f>D19-L19</f>
        <v>621</v>
      </c>
      <c r="L19" s="20">
        <v>565</v>
      </c>
      <c r="M19" s="10"/>
      <c r="N19" s="10"/>
    </row>
    <row r="20" spans="1:23" x14ac:dyDescent="0.3">
      <c r="A20" t="s">
        <v>17</v>
      </c>
      <c r="B20" s="14">
        <v>4062.8380000000002</v>
      </c>
      <c r="C20" s="14">
        <v>4059.6959999999999</v>
      </c>
      <c r="D20" s="14">
        <v>4052.4879999999998</v>
      </c>
      <c r="E20" s="14">
        <v>4052.4879999999998</v>
      </c>
      <c r="F20" s="15"/>
      <c r="G20" s="14">
        <v>4062.8380000000002</v>
      </c>
      <c r="H20" s="16">
        <v>4063.6226000000001</v>
      </c>
      <c r="I20" s="14">
        <v>4063.6</v>
      </c>
      <c r="J20" s="16">
        <v>4056.0509999999999</v>
      </c>
      <c r="K20" s="14">
        <v>4056.4</v>
      </c>
      <c r="L20" s="16">
        <v>4052.585</v>
      </c>
      <c r="M20" s="8"/>
      <c r="N20" s="8"/>
    </row>
    <row r="21" spans="1:23" x14ac:dyDescent="0.3">
      <c r="A21" t="s">
        <v>13</v>
      </c>
      <c r="B21" s="22">
        <f>B18/B20</f>
        <v>0.2084333660362534</v>
      </c>
      <c r="C21" s="22">
        <f>C18/C20</f>
        <v>0.19403595737217763</v>
      </c>
      <c r="D21" s="22">
        <f>D18/D20</f>
        <v>0.19327608126168422</v>
      </c>
      <c r="E21" s="22">
        <f>E18/E20</f>
        <v>0.21349699246487588</v>
      </c>
      <c r="F21" s="15"/>
      <c r="G21" s="22">
        <f>G18/G20</f>
        <v>0.107435492136285</v>
      </c>
      <c r="H21" s="23">
        <f>H18/H20</f>
        <v>0.10097837333614593</v>
      </c>
      <c r="I21" s="22">
        <f>C21-J21</f>
        <v>9.8213444292337179E-2</v>
      </c>
      <c r="J21" s="23">
        <f>J18/J20</f>
        <v>9.5822513079840452E-2</v>
      </c>
      <c r="K21" s="22">
        <f>D21-L21</f>
        <v>9.2170737388576063E-2</v>
      </c>
      <c r="L21" s="23">
        <f>L18/L20</f>
        <v>0.10110534387310816</v>
      </c>
      <c r="M21" s="2" t="e">
        <f>M18/M20</f>
        <v>#DIV/0!</v>
      </c>
      <c r="N21" s="2" t="e">
        <f>N18/N20</f>
        <v>#DIV/0!</v>
      </c>
      <c r="O21" s="2"/>
    </row>
    <row r="22" spans="1:23" x14ac:dyDescent="0.3">
      <c r="A22" t="s">
        <v>14</v>
      </c>
      <c r="B22" s="22">
        <f>B14/B20</f>
        <v>0.2084333660362534</v>
      </c>
      <c r="C22" s="22">
        <f>C14/C20</f>
        <v>0.19403595737217763</v>
      </c>
      <c r="D22" s="22">
        <f>D14/D20</f>
        <v>0.17133252461204082</v>
      </c>
      <c r="E22" s="22">
        <f>E14/E20</f>
        <v>0.15497689320733335</v>
      </c>
      <c r="F22" s="15"/>
      <c r="G22" s="22">
        <f>G14/G20</f>
        <v>0.107435492136285</v>
      </c>
      <c r="H22" s="23">
        <f>H14/H20</f>
        <v>0.10097837333614593</v>
      </c>
      <c r="I22" s="22">
        <f>C22-J22</f>
        <v>9.8213444292337179E-2</v>
      </c>
      <c r="J22" s="23">
        <f>J14/J20</f>
        <v>9.5822513079840452E-2</v>
      </c>
      <c r="K22" s="22">
        <f>D22-L22</f>
        <v>9.217021216208604E-2</v>
      </c>
      <c r="L22" s="23">
        <f>L14/L20</f>
        <v>7.916231244995478E-2</v>
      </c>
      <c r="M22" s="2" t="e">
        <f>M14/M20</f>
        <v>#DIV/0!</v>
      </c>
      <c r="N22" s="2" t="e">
        <f>N14/N20</f>
        <v>#DIV/0!</v>
      </c>
      <c r="O22" s="2"/>
    </row>
    <row r="23" spans="1:23" x14ac:dyDescent="0.3">
      <c r="A23" t="s">
        <v>28</v>
      </c>
      <c r="B23" s="12">
        <v>0.20799999999999999</v>
      </c>
      <c r="C23" s="12">
        <v>0.19400000000000001</v>
      </c>
      <c r="D23" s="12">
        <v>0.17499999999999999</v>
      </c>
      <c r="E23" s="12">
        <v>0.16500000000000001</v>
      </c>
      <c r="F23" s="15"/>
      <c r="O23"/>
    </row>
    <row r="24" spans="1:23" x14ac:dyDescent="0.3">
      <c r="A24" t="s">
        <v>29</v>
      </c>
      <c r="B24" s="24">
        <f>B23/B21</f>
        <v>0.99792084134851022</v>
      </c>
      <c r="C24" s="24">
        <f>C23/C21</f>
        <v>0.9998146870679816</v>
      </c>
      <c r="D24" s="24">
        <f>D23/D21</f>
        <v>0.90544054317337119</v>
      </c>
      <c r="E24" s="24">
        <f>E23/E21</f>
        <v>0.77284461057288889</v>
      </c>
      <c r="F24" s="15"/>
      <c r="G24" s="24"/>
      <c r="H24" s="25"/>
      <c r="I24" s="24"/>
      <c r="J24" s="25"/>
      <c r="K24" s="24"/>
      <c r="L24" s="25"/>
      <c r="M24" s="11"/>
      <c r="N24" s="11"/>
      <c r="O24" s="3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2020-09-04T19:08:48Z</dcterms:created>
  <dcterms:modified xsi:type="dcterms:W3CDTF">2022-09-04T10:49:56Z</dcterms:modified>
</cp:coreProperties>
</file>