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13_ncr:1_{6174D755-7C07-4AB7-93EE-E861D64CD279}" xr6:coauthVersionLast="47" xr6:coauthVersionMax="47" xr10:uidLastSave="{00000000-0000-0000-0000-000000000000}"/>
  <bookViews>
    <workbookView xWindow="-120" yWindow="-120" windowWidth="19440" windowHeight="10320" xr2:uid="{34BED839-D057-4D56-A129-A8B7FAA1B409}"/>
  </bookViews>
  <sheets>
    <sheet name="core" sheetId="1" r:id="rId1"/>
    <sheet name="自訂比例" sheetId="2" r:id="rId2"/>
    <sheet name="工作表2" sheetId="3" r:id="rId3"/>
  </sheets>
  <definedNames>
    <definedName name="_xlnm._FilterDatabase" localSheetId="0" hidden="1">core!$A$1:$S$96</definedName>
    <definedName name="_xlnm._FilterDatabase" localSheetId="1" hidden="1">自訂比例!$A$1:$V$96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3" l="1"/>
  <c r="K5" i="3"/>
  <c r="K6" i="3"/>
  <c r="K7" i="3"/>
  <c r="K8" i="3"/>
  <c r="K9" i="3"/>
  <c r="K10" i="3"/>
  <c r="K11" i="3"/>
  <c r="K12" i="3"/>
  <c r="K13" i="3"/>
  <c r="K3" i="3"/>
  <c r="I13" i="3"/>
  <c r="I12" i="3"/>
  <c r="I11" i="3"/>
  <c r="I10" i="3"/>
  <c r="I9" i="3"/>
  <c r="I8" i="3"/>
  <c r="I7" i="3"/>
  <c r="I6" i="3"/>
  <c r="I5" i="3"/>
  <c r="I4" i="3"/>
  <c r="I3" i="3"/>
  <c r="C109" i="2"/>
  <c r="B109" i="2"/>
  <c r="E109" i="1"/>
  <c r="C109" i="1"/>
  <c r="B109" i="1"/>
  <c r="F4" i="3"/>
  <c r="F5" i="3"/>
  <c r="F6" i="3"/>
  <c r="F7" i="3"/>
  <c r="F8" i="3"/>
  <c r="F9" i="3"/>
  <c r="F10" i="3"/>
  <c r="F11" i="3"/>
  <c r="F12" i="3"/>
  <c r="F13" i="3"/>
  <c r="F3" i="3"/>
  <c r="I2" i="2"/>
  <c r="E3" i="2"/>
  <c r="F3" i="2" s="1"/>
  <c r="J3" i="2" s="1"/>
  <c r="F2" i="2"/>
  <c r="J2" i="2" s="1"/>
  <c r="C117" i="2"/>
  <c r="C119" i="2" s="1"/>
  <c r="B117" i="2"/>
  <c r="B119" i="2" s="1"/>
  <c r="C116" i="2"/>
  <c r="C118" i="2" s="1"/>
  <c r="B116" i="2"/>
  <c r="B118" i="2" s="1"/>
  <c r="C113" i="2"/>
  <c r="C115" i="2" s="1"/>
  <c r="B113" i="2"/>
  <c r="B115" i="2" s="1"/>
  <c r="C112" i="2"/>
  <c r="C114" i="2" s="1"/>
  <c r="B112" i="2"/>
  <c r="B114" i="2" s="1"/>
  <c r="C107" i="2"/>
  <c r="B107" i="2"/>
  <c r="C105" i="2"/>
  <c r="B105" i="2"/>
  <c r="C104" i="2"/>
  <c r="B104" i="2"/>
  <c r="C102" i="2"/>
  <c r="B102" i="2"/>
  <c r="C101" i="2"/>
  <c r="B101" i="2"/>
  <c r="C100" i="2"/>
  <c r="B100" i="2"/>
  <c r="C99" i="2"/>
  <c r="C108" i="2" s="1"/>
  <c r="B99" i="2"/>
  <c r="V97" i="2"/>
  <c r="V98" i="2" s="1"/>
  <c r="U97" i="2"/>
  <c r="U98" i="2" s="1"/>
  <c r="O96" i="2"/>
  <c r="N96" i="2"/>
  <c r="M96" i="2"/>
  <c r="L96" i="2"/>
  <c r="S96" i="2" s="1"/>
  <c r="O95" i="2"/>
  <c r="N95" i="2"/>
  <c r="M95" i="2"/>
  <c r="T95" i="2" s="1"/>
  <c r="L95" i="2"/>
  <c r="O94" i="2"/>
  <c r="N94" i="2"/>
  <c r="M94" i="2"/>
  <c r="L94" i="2"/>
  <c r="O93" i="2"/>
  <c r="N93" i="2"/>
  <c r="M93" i="2"/>
  <c r="L93" i="2"/>
  <c r="O92" i="2"/>
  <c r="N92" i="2"/>
  <c r="M92" i="2"/>
  <c r="L92" i="2"/>
  <c r="O91" i="2"/>
  <c r="N91" i="2"/>
  <c r="M91" i="2"/>
  <c r="R91" i="2" s="1"/>
  <c r="L91" i="2"/>
  <c r="O90" i="2"/>
  <c r="N90" i="2"/>
  <c r="M90" i="2"/>
  <c r="L90" i="2"/>
  <c r="O89" i="2"/>
  <c r="N89" i="2"/>
  <c r="M89" i="2"/>
  <c r="L89" i="2"/>
  <c r="O88" i="2"/>
  <c r="N88" i="2"/>
  <c r="M88" i="2"/>
  <c r="L88" i="2"/>
  <c r="O87" i="2"/>
  <c r="N87" i="2"/>
  <c r="M87" i="2"/>
  <c r="L87" i="2"/>
  <c r="O86" i="2"/>
  <c r="N86" i="2"/>
  <c r="M86" i="2"/>
  <c r="L86" i="2"/>
  <c r="O85" i="2"/>
  <c r="N85" i="2"/>
  <c r="M85" i="2"/>
  <c r="L85" i="2"/>
  <c r="O84" i="2"/>
  <c r="N84" i="2"/>
  <c r="M84" i="2"/>
  <c r="L84" i="2"/>
  <c r="O83" i="2"/>
  <c r="N83" i="2"/>
  <c r="M83" i="2"/>
  <c r="L83" i="2"/>
  <c r="O82" i="2"/>
  <c r="N82" i="2"/>
  <c r="M82" i="2"/>
  <c r="L82" i="2"/>
  <c r="O81" i="2"/>
  <c r="N81" i="2"/>
  <c r="M81" i="2"/>
  <c r="L81" i="2"/>
  <c r="O80" i="2"/>
  <c r="N80" i="2"/>
  <c r="M80" i="2"/>
  <c r="L80" i="2"/>
  <c r="O79" i="2"/>
  <c r="N79" i="2"/>
  <c r="M79" i="2"/>
  <c r="L79" i="2"/>
  <c r="O78" i="2"/>
  <c r="N78" i="2"/>
  <c r="M78" i="2"/>
  <c r="L78" i="2"/>
  <c r="O77" i="2"/>
  <c r="N77" i="2"/>
  <c r="M77" i="2"/>
  <c r="L77" i="2"/>
  <c r="O76" i="2"/>
  <c r="N76" i="2"/>
  <c r="M76" i="2"/>
  <c r="L76" i="2"/>
  <c r="O75" i="2"/>
  <c r="N75" i="2"/>
  <c r="M75" i="2"/>
  <c r="L75" i="2"/>
  <c r="O74" i="2"/>
  <c r="N74" i="2"/>
  <c r="M74" i="2"/>
  <c r="L74" i="2"/>
  <c r="O73" i="2"/>
  <c r="N73" i="2"/>
  <c r="M73" i="2"/>
  <c r="L73" i="2"/>
  <c r="O72" i="2"/>
  <c r="N72" i="2"/>
  <c r="M72" i="2"/>
  <c r="L72" i="2"/>
  <c r="O71" i="2"/>
  <c r="N71" i="2"/>
  <c r="M71" i="2"/>
  <c r="L71" i="2"/>
  <c r="O70" i="2"/>
  <c r="N70" i="2"/>
  <c r="M70" i="2"/>
  <c r="L70" i="2"/>
  <c r="O69" i="2"/>
  <c r="N69" i="2"/>
  <c r="M69" i="2"/>
  <c r="L69" i="2"/>
  <c r="O68" i="2"/>
  <c r="N68" i="2"/>
  <c r="M68" i="2"/>
  <c r="L68" i="2"/>
  <c r="O67" i="2"/>
  <c r="N67" i="2"/>
  <c r="M67" i="2"/>
  <c r="L67" i="2"/>
  <c r="O66" i="2"/>
  <c r="N66" i="2"/>
  <c r="M66" i="2"/>
  <c r="L66" i="2"/>
  <c r="O65" i="2"/>
  <c r="N65" i="2"/>
  <c r="M65" i="2"/>
  <c r="L65" i="2"/>
  <c r="O64" i="2"/>
  <c r="N64" i="2"/>
  <c r="M64" i="2"/>
  <c r="L64" i="2"/>
  <c r="O63" i="2"/>
  <c r="N63" i="2"/>
  <c r="M63" i="2"/>
  <c r="L63" i="2"/>
  <c r="O62" i="2"/>
  <c r="N62" i="2"/>
  <c r="M62" i="2"/>
  <c r="L62" i="2"/>
  <c r="O61" i="2"/>
  <c r="N61" i="2"/>
  <c r="M61" i="2"/>
  <c r="L61" i="2"/>
  <c r="O60" i="2"/>
  <c r="N60" i="2"/>
  <c r="M60" i="2"/>
  <c r="L60" i="2"/>
  <c r="O59" i="2"/>
  <c r="N59" i="2"/>
  <c r="M59" i="2"/>
  <c r="L59" i="2"/>
  <c r="O58" i="2"/>
  <c r="N58" i="2"/>
  <c r="M58" i="2"/>
  <c r="L58" i="2"/>
  <c r="O57" i="2"/>
  <c r="N57" i="2"/>
  <c r="M57" i="2"/>
  <c r="L57" i="2"/>
  <c r="O56" i="2"/>
  <c r="N56" i="2"/>
  <c r="M56" i="2"/>
  <c r="L56" i="2"/>
  <c r="O55" i="2"/>
  <c r="N55" i="2"/>
  <c r="M55" i="2"/>
  <c r="L55" i="2"/>
  <c r="O54" i="2"/>
  <c r="N54" i="2"/>
  <c r="M54" i="2"/>
  <c r="L54" i="2"/>
  <c r="O53" i="2"/>
  <c r="N53" i="2"/>
  <c r="M53" i="2"/>
  <c r="L53" i="2"/>
  <c r="O52" i="2"/>
  <c r="N52" i="2"/>
  <c r="M52" i="2"/>
  <c r="L52" i="2"/>
  <c r="O51" i="2"/>
  <c r="N51" i="2"/>
  <c r="M51" i="2"/>
  <c r="T51" i="2" s="1"/>
  <c r="L51" i="2"/>
  <c r="O50" i="2"/>
  <c r="N50" i="2"/>
  <c r="R50" i="2" s="1"/>
  <c r="M50" i="2"/>
  <c r="L50" i="2"/>
  <c r="O49" i="2"/>
  <c r="N49" i="2"/>
  <c r="M49" i="2"/>
  <c r="L49" i="2"/>
  <c r="O48" i="2"/>
  <c r="N48" i="2"/>
  <c r="M48" i="2"/>
  <c r="L48" i="2"/>
  <c r="O47" i="2"/>
  <c r="N47" i="2"/>
  <c r="M47" i="2"/>
  <c r="L47" i="2"/>
  <c r="O46" i="2"/>
  <c r="N46" i="2"/>
  <c r="M46" i="2"/>
  <c r="L46" i="2"/>
  <c r="O45" i="2"/>
  <c r="N45" i="2"/>
  <c r="M45" i="2"/>
  <c r="L45" i="2"/>
  <c r="O44" i="2"/>
  <c r="N44" i="2"/>
  <c r="M44" i="2"/>
  <c r="L44" i="2"/>
  <c r="O43" i="2"/>
  <c r="N43" i="2"/>
  <c r="M43" i="2"/>
  <c r="L43" i="2"/>
  <c r="O42" i="2"/>
  <c r="N42" i="2"/>
  <c r="M42" i="2"/>
  <c r="L42" i="2"/>
  <c r="O41" i="2"/>
  <c r="N41" i="2"/>
  <c r="M41" i="2"/>
  <c r="L41" i="2"/>
  <c r="O40" i="2"/>
  <c r="N40" i="2"/>
  <c r="M40" i="2"/>
  <c r="L40" i="2"/>
  <c r="O39" i="2"/>
  <c r="N39" i="2"/>
  <c r="M39" i="2"/>
  <c r="L39" i="2"/>
  <c r="O38" i="2"/>
  <c r="N38" i="2"/>
  <c r="M38" i="2"/>
  <c r="L38" i="2"/>
  <c r="O37" i="2"/>
  <c r="N37" i="2"/>
  <c r="M37" i="2"/>
  <c r="L37" i="2"/>
  <c r="O36" i="2"/>
  <c r="N36" i="2"/>
  <c r="M36" i="2"/>
  <c r="L36" i="2"/>
  <c r="O35" i="2"/>
  <c r="N35" i="2"/>
  <c r="M35" i="2"/>
  <c r="L35" i="2"/>
  <c r="O34" i="2"/>
  <c r="N34" i="2"/>
  <c r="M34" i="2"/>
  <c r="L34" i="2"/>
  <c r="O33" i="2"/>
  <c r="N33" i="2"/>
  <c r="M33" i="2"/>
  <c r="L33" i="2"/>
  <c r="O32" i="2"/>
  <c r="N32" i="2"/>
  <c r="M32" i="2"/>
  <c r="L32" i="2"/>
  <c r="O31" i="2"/>
  <c r="N31" i="2"/>
  <c r="M31" i="2"/>
  <c r="L31" i="2"/>
  <c r="O30" i="2"/>
  <c r="N30" i="2"/>
  <c r="M30" i="2"/>
  <c r="L30" i="2"/>
  <c r="O29" i="2"/>
  <c r="N29" i="2"/>
  <c r="M29" i="2"/>
  <c r="L29" i="2"/>
  <c r="O28" i="2"/>
  <c r="N28" i="2"/>
  <c r="M28" i="2"/>
  <c r="L28" i="2"/>
  <c r="O27" i="2"/>
  <c r="N27" i="2"/>
  <c r="R27" i="2" s="1"/>
  <c r="M27" i="2"/>
  <c r="L27" i="2"/>
  <c r="O26" i="2"/>
  <c r="N26" i="2"/>
  <c r="M26" i="2"/>
  <c r="L26" i="2"/>
  <c r="O25" i="2"/>
  <c r="N25" i="2"/>
  <c r="M25" i="2"/>
  <c r="L25" i="2"/>
  <c r="O24" i="2"/>
  <c r="N24" i="2"/>
  <c r="M24" i="2"/>
  <c r="L24" i="2"/>
  <c r="O23" i="2"/>
  <c r="N23" i="2"/>
  <c r="M23" i="2"/>
  <c r="L23" i="2"/>
  <c r="O22" i="2"/>
  <c r="N22" i="2"/>
  <c r="M22" i="2"/>
  <c r="L22" i="2"/>
  <c r="O21" i="2"/>
  <c r="N21" i="2"/>
  <c r="M21" i="2"/>
  <c r="L21" i="2"/>
  <c r="O20" i="2"/>
  <c r="N20" i="2"/>
  <c r="M20" i="2"/>
  <c r="L20" i="2"/>
  <c r="O19" i="2"/>
  <c r="N19" i="2"/>
  <c r="R19" i="2" s="1"/>
  <c r="M19" i="2"/>
  <c r="L19" i="2"/>
  <c r="O18" i="2"/>
  <c r="N18" i="2"/>
  <c r="M18" i="2"/>
  <c r="T18" i="2" s="1"/>
  <c r="L18" i="2"/>
  <c r="O17" i="2"/>
  <c r="N17" i="2"/>
  <c r="M17" i="2"/>
  <c r="L17" i="2"/>
  <c r="O16" i="2"/>
  <c r="N16" i="2"/>
  <c r="M16" i="2"/>
  <c r="L16" i="2"/>
  <c r="O15" i="2"/>
  <c r="N15" i="2"/>
  <c r="M15" i="2"/>
  <c r="L15" i="2"/>
  <c r="O14" i="2"/>
  <c r="N14" i="2"/>
  <c r="M14" i="2"/>
  <c r="L14" i="2"/>
  <c r="O13" i="2"/>
  <c r="N13" i="2"/>
  <c r="M13" i="2"/>
  <c r="L13" i="2"/>
  <c r="O12" i="2"/>
  <c r="N12" i="2"/>
  <c r="M12" i="2"/>
  <c r="L12" i="2"/>
  <c r="Q12" i="2" s="1"/>
  <c r="O11" i="2"/>
  <c r="N11" i="2"/>
  <c r="M11" i="2"/>
  <c r="L11" i="2"/>
  <c r="O10" i="2"/>
  <c r="N10" i="2"/>
  <c r="M10" i="2"/>
  <c r="L10" i="2"/>
  <c r="O9" i="2"/>
  <c r="N9" i="2"/>
  <c r="M9" i="2"/>
  <c r="L9" i="2"/>
  <c r="O8" i="2"/>
  <c r="N8" i="2"/>
  <c r="M8" i="2"/>
  <c r="L8" i="2"/>
  <c r="Q8" i="2" s="1"/>
  <c r="O7" i="2"/>
  <c r="N7" i="2"/>
  <c r="M7" i="2"/>
  <c r="L7" i="2"/>
  <c r="O6" i="2"/>
  <c r="N6" i="2"/>
  <c r="M6" i="2"/>
  <c r="T6" i="2" s="1"/>
  <c r="L6" i="2"/>
  <c r="O5" i="2"/>
  <c r="N5" i="2"/>
  <c r="M5" i="2"/>
  <c r="L5" i="2"/>
  <c r="O4" i="2"/>
  <c r="N4" i="2"/>
  <c r="M4" i="2"/>
  <c r="L4" i="2"/>
  <c r="O3" i="2"/>
  <c r="N3" i="2"/>
  <c r="M3" i="2"/>
  <c r="L3" i="2"/>
  <c r="X2" i="2"/>
  <c r="X3" i="2" s="1"/>
  <c r="X4" i="2" s="1"/>
  <c r="X5" i="2" s="1"/>
  <c r="X6" i="2" s="1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X45" i="2" s="1"/>
  <c r="X46" i="2" s="1"/>
  <c r="X47" i="2" s="1"/>
  <c r="X48" i="2" s="1"/>
  <c r="X49" i="2" s="1"/>
  <c r="X50" i="2" s="1"/>
  <c r="X51" i="2" s="1"/>
  <c r="X52" i="2" s="1"/>
  <c r="X53" i="2" s="1"/>
  <c r="X54" i="2" s="1"/>
  <c r="X55" i="2" s="1"/>
  <c r="X56" i="2" s="1"/>
  <c r="X57" i="2" s="1"/>
  <c r="X58" i="2" s="1"/>
  <c r="X59" i="2" s="1"/>
  <c r="X60" i="2" s="1"/>
  <c r="X61" i="2" s="1"/>
  <c r="X62" i="2" s="1"/>
  <c r="X63" i="2" s="1"/>
  <c r="X64" i="2" s="1"/>
  <c r="X65" i="2" s="1"/>
  <c r="X66" i="2" s="1"/>
  <c r="X67" i="2" s="1"/>
  <c r="X68" i="2" s="1"/>
  <c r="X69" i="2" s="1"/>
  <c r="X70" i="2" s="1"/>
  <c r="X71" i="2" s="1"/>
  <c r="X72" i="2" s="1"/>
  <c r="X73" i="2" s="1"/>
  <c r="X74" i="2" s="1"/>
  <c r="X75" i="2" s="1"/>
  <c r="X76" i="2" s="1"/>
  <c r="X77" i="2" s="1"/>
  <c r="X78" i="2" s="1"/>
  <c r="X79" i="2" s="1"/>
  <c r="X80" i="2" s="1"/>
  <c r="X81" i="2" s="1"/>
  <c r="X82" i="2" s="1"/>
  <c r="X83" i="2" s="1"/>
  <c r="X84" i="2" s="1"/>
  <c r="X85" i="2" s="1"/>
  <c r="X86" i="2" s="1"/>
  <c r="X87" i="2" s="1"/>
  <c r="X88" i="2" s="1"/>
  <c r="X89" i="2" s="1"/>
  <c r="X90" i="2" s="1"/>
  <c r="X91" i="2" s="1"/>
  <c r="X92" i="2" s="1"/>
  <c r="X93" i="2" s="1"/>
  <c r="X94" i="2" s="1"/>
  <c r="X95" i="2" s="1"/>
  <c r="X96" i="2" s="1"/>
  <c r="C98" i="2" s="1"/>
  <c r="W2" i="2"/>
  <c r="W3" i="2" s="1"/>
  <c r="W4" i="2" s="1"/>
  <c r="W5" i="2" s="1"/>
  <c r="W6" i="2" s="1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B98" i="2" s="1"/>
  <c r="O2" i="2"/>
  <c r="N2" i="2"/>
  <c r="M2" i="2"/>
  <c r="L2" i="2"/>
  <c r="S97" i="1"/>
  <c r="S98" i="1" s="1"/>
  <c r="K3" i="1"/>
  <c r="L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L2" i="1"/>
  <c r="K2" i="1"/>
  <c r="J2" i="1"/>
  <c r="O2" i="1" s="1"/>
  <c r="J3" i="1"/>
  <c r="J4" i="1"/>
  <c r="J5" i="1"/>
  <c r="J7" i="1"/>
  <c r="J8" i="1"/>
  <c r="J9" i="1"/>
  <c r="J10" i="1"/>
  <c r="J11" i="1"/>
  <c r="J12" i="1"/>
  <c r="J13" i="1"/>
  <c r="J14" i="1"/>
  <c r="J15" i="1"/>
  <c r="J16" i="1"/>
  <c r="Q16" i="1" s="1"/>
  <c r="J17" i="1"/>
  <c r="J18" i="1"/>
  <c r="J19" i="1"/>
  <c r="J20" i="1"/>
  <c r="J21" i="1"/>
  <c r="J22" i="1"/>
  <c r="O22" i="1" s="1"/>
  <c r="J23" i="1"/>
  <c r="J24" i="1"/>
  <c r="Q24" i="1" s="1"/>
  <c r="J25" i="1"/>
  <c r="J26" i="1"/>
  <c r="J27" i="1"/>
  <c r="J28" i="1"/>
  <c r="J29" i="1"/>
  <c r="J30" i="1"/>
  <c r="J31" i="1"/>
  <c r="J32" i="1"/>
  <c r="Q32" i="1" s="1"/>
  <c r="J33" i="1"/>
  <c r="O33" i="1" s="1"/>
  <c r="J34" i="1"/>
  <c r="J35" i="1"/>
  <c r="J36" i="1"/>
  <c r="J37" i="1"/>
  <c r="J38" i="1"/>
  <c r="O38" i="1" s="1"/>
  <c r="J39" i="1"/>
  <c r="J40" i="1"/>
  <c r="Q40" i="1" s="1"/>
  <c r="J41" i="1"/>
  <c r="J42" i="1"/>
  <c r="J43" i="1"/>
  <c r="J44" i="1"/>
  <c r="J45" i="1"/>
  <c r="J46" i="1"/>
  <c r="J47" i="1"/>
  <c r="J48" i="1"/>
  <c r="Q48" i="1" s="1"/>
  <c r="J49" i="1"/>
  <c r="J50" i="1"/>
  <c r="J51" i="1"/>
  <c r="J52" i="1"/>
  <c r="J53" i="1"/>
  <c r="J54" i="1"/>
  <c r="O54" i="1" s="1"/>
  <c r="J55" i="1"/>
  <c r="J56" i="1"/>
  <c r="Q56" i="1" s="1"/>
  <c r="J57" i="1"/>
  <c r="J58" i="1"/>
  <c r="J59" i="1"/>
  <c r="J60" i="1"/>
  <c r="J61" i="1"/>
  <c r="J62" i="1"/>
  <c r="J63" i="1"/>
  <c r="J64" i="1"/>
  <c r="Q64" i="1" s="1"/>
  <c r="J65" i="1"/>
  <c r="J66" i="1"/>
  <c r="J67" i="1"/>
  <c r="J68" i="1"/>
  <c r="J69" i="1"/>
  <c r="J70" i="1"/>
  <c r="O70" i="1" s="1"/>
  <c r="J71" i="1"/>
  <c r="J72" i="1"/>
  <c r="Q72" i="1" s="1"/>
  <c r="J73" i="1"/>
  <c r="J74" i="1"/>
  <c r="J75" i="1"/>
  <c r="J76" i="1"/>
  <c r="J77" i="1"/>
  <c r="J78" i="1"/>
  <c r="J79" i="1"/>
  <c r="J80" i="1"/>
  <c r="Q80" i="1" s="1"/>
  <c r="J81" i="1"/>
  <c r="J82" i="1"/>
  <c r="J83" i="1"/>
  <c r="J84" i="1"/>
  <c r="J85" i="1"/>
  <c r="J86" i="1"/>
  <c r="O86" i="1" s="1"/>
  <c r="J87" i="1"/>
  <c r="J88" i="1"/>
  <c r="Q88" i="1" s="1"/>
  <c r="J89" i="1"/>
  <c r="J90" i="1"/>
  <c r="J91" i="1"/>
  <c r="J92" i="1"/>
  <c r="J93" i="1"/>
  <c r="J94" i="1"/>
  <c r="J95" i="1"/>
  <c r="J96" i="1"/>
  <c r="Q96" i="1" s="1"/>
  <c r="J6" i="1"/>
  <c r="R97" i="1"/>
  <c r="R98" i="1" s="1"/>
  <c r="I3" i="1"/>
  <c r="I4" i="1"/>
  <c r="I5" i="1"/>
  <c r="I6" i="1"/>
  <c r="N6" i="1" s="1"/>
  <c r="I7" i="1"/>
  <c r="I8" i="1"/>
  <c r="P8" i="1" s="1"/>
  <c r="I9" i="1"/>
  <c r="I10" i="1"/>
  <c r="I11" i="1"/>
  <c r="I12" i="1"/>
  <c r="I13" i="1"/>
  <c r="I14" i="1"/>
  <c r="N14" i="1" s="1"/>
  <c r="I15" i="1"/>
  <c r="I16" i="1"/>
  <c r="P16" i="1" s="1"/>
  <c r="I17" i="1"/>
  <c r="I18" i="1"/>
  <c r="I19" i="1"/>
  <c r="I20" i="1"/>
  <c r="I21" i="1"/>
  <c r="I22" i="1"/>
  <c r="N22" i="1" s="1"/>
  <c r="I23" i="1"/>
  <c r="I24" i="1"/>
  <c r="P24" i="1" s="1"/>
  <c r="I25" i="1"/>
  <c r="I26" i="1"/>
  <c r="I27" i="1"/>
  <c r="I28" i="1"/>
  <c r="I29" i="1"/>
  <c r="I30" i="1"/>
  <c r="N30" i="1" s="1"/>
  <c r="I31" i="1"/>
  <c r="I32" i="1"/>
  <c r="P32" i="1" s="1"/>
  <c r="I33" i="1"/>
  <c r="I34" i="1"/>
  <c r="I35" i="1"/>
  <c r="I36" i="1"/>
  <c r="I37" i="1"/>
  <c r="I38" i="1"/>
  <c r="N38" i="1" s="1"/>
  <c r="I39" i="1"/>
  <c r="I40" i="1"/>
  <c r="P40" i="1" s="1"/>
  <c r="I41" i="1"/>
  <c r="I42" i="1"/>
  <c r="I43" i="1"/>
  <c r="I44" i="1"/>
  <c r="I45" i="1"/>
  <c r="I46" i="1"/>
  <c r="N46" i="1" s="1"/>
  <c r="I47" i="1"/>
  <c r="I48" i="1"/>
  <c r="P48" i="1" s="1"/>
  <c r="I49" i="1"/>
  <c r="I50" i="1"/>
  <c r="I51" i="1"/>
  <c r="I52" i="1"/>
  <c r="I53" i="1"/>
  <c r="I54" i="1"/>
  <c r="N54" i="1" s="1"/>
  <c r="I55" i="1"/>
  <c r="I56" i="1"/>
  <c r="P56" i="1" s="1"/>
  <c r="I57" i="1"/>
  <c r="I58" i="1"/>
  <c r="I59" i="1"/>
  <c r="I60" i="1"/>
  <c r="I61" i="1"/>
  <c r="I62" i="1"/>
  <c r="N62" i="1" s="1"/>
  <c r="I63" i="1"/>
  <c r="I64" i="1"/>
  <c r="P64" i="1" s="1"/>
  <c r="I65" i="1"/>
  <c r="I66" i="1"/>
  <c r="I67" i="1"/>
  <c r="I68" i="1"/>
  <c r="I69" i="1"/>
  <c r="I70" i="1"/>
  <c r="N70" i="1" s="1"/>
  <c r="I71" i="1"/>
  <c r="I72" i="1"/>
  <c r="P72" i="1" s="1"/>
  <c r="I73" i="1"/>
  <c r="I74" i="1"/>
  <c r="I75" i="1"/>
  <c r="I76" i="1"/>
  <c r="I77" i="1"/>
  <c r="I78" i="1"/>
  <c r="N78" i="1" s="1"/>
  <c r="I79" i="1"/>
  <c r="I80" i="1"/>
  <c r="P80" i="1" s="1"/>
  <c r="I81" i="1"/>
  <c r="I82" i="1"/>
  <c r="I83" i="1"/>
  <c r="I84" i="1"/>
  <c r="I85" i="1"/>
  <c r="I86" i="1"/>
  <c r="N86" i="1" s="1"/>
  <c r="I87" i="1"/>
  <c r="I88" i="1"/>
  <c r="P88" i="1" s="1"/>
  <c r="I89" i="1"/>
  <c r="I90" i="1"/>
  <c r="I91" i="1"/>
  <c r="I92" i="1"/>
  <c r="P92" i="1" s="1"/>
  <c r="I93" i="1"/>
  <c r="I94" i="1"/>
  <c r="N94" i="1" s="1"/>
  <c r="I95" i="1"/>
  <c r="I96" i="1"/>
  <c r="P96" i="1" s="1"/>
  <c r="I2" i="1"/>
  <c r="N2" i="1" s="1"/>
  <c r="C117" i="1"/>
  <c r="C119" i="1" s="1"/>
  <c r="B117" i="1"/>
  <c r="B119" i="1" s="1"/>
  <c r="C116" i="1"/>
  <c r="C118" i="1" s="1"/>
  <c r="B116" i="1"/>
  <c r="B118" i="1" s="1"/>
  <c r="C113" i="1"/>
  <c r="C115" i="1" s="1"/>
  <c r="B113" i="1"/>
  <c r="B115" i="1" s="1"/>
  <c r="C112" i="1"/>
  <c r="C114" i="1" s="1"/>
  <c r="B112" i="1"/>
  <c r="B114" i="1" s="1"/>
  <c r="C107" i="1"/>
  <c r="B107" i="1"/>
  <c r="C102" i="1"/>
  <c r="C101" i="1"/>
  <c r="B102" i="1"/>
  <c r="B101" i="1"/>
  <c r="C100" i="1"/>
  <c r="B100" i="1"/>
  <c r="C104" i="1"/>
  <c r="C105" i="1"/>
  <c r="B105" i="1"/>
  <c r="B104" i="1"/>
  <c r="U2" i="1"/>
  <c r="T2" i="1"/>
  <c r="C99" i="1"/>
  <c r="C108" i="1" s="1"/>
  <c r="B99" i="1"/>
  <c r="F3" i="1"/>
  <c r="G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G2" i="1"/>
  <c r="F2" i="1"/>
  <c r="Q18" i="2" l="1"/>
  <c r="Q90" i="2"/>
  <c r="R42" i="2"/>
  <c r="T90" i="2"/>
  <c r="R55" i="2"/>
  <c r="R87" i="2"/>
  <c r="T3" i="2"/>
  <c r="S95" i="2"/>
  <c r="S4" i="2"/>
  <c r="S68" i="2"/>
  <c r="S72" i="2"/>
  <c r="S76" i="2"/>
  <c r="T33" i="2"/>
  <c r="T41" i="2"/>
  <c r="N85" i="1"/>
  <c r="P69" i="1"/>
  <c r="P53" i="1"/>
  <c r="N37" i="1"/>
  <c r="N21" i="1"/>
  <c r="P5" i="1"/>
  <c r="O85" i="1"/>
  <c r="O69" i="1"/>
  <c r="O53" i="1"/>
  <c r="O37" i="1"/>
  <c r="O21" i="1"/>
  <c r="Q4" i="1"/>
  <c r="O91" i="1"/>
  <c r="O75" i="1"/>
  <c r="O59" i="1"/>
  <c r="O43" i="1"/>
  <c r="O27" i="1"/>
  <c r="O94" i="1"/>
  <c r="P93" i="1"/>
  <c r="P77" i="1"/>
  <c r="N61" i="1"/>
  <c r="P45" i="1"/>
  <c r="P29" i="1"/>
  <c r="P13" i="1"/>
  <c r="O93" i="1"/>
  <c r="O77" i="1"/>
  <c r="O61" i="1"/>
  <c r="O45" i="1"/>
  <c r="O29" i="1"/>
  <c r="P90" i="1"/>
  <c r="O90" i="1"/>
  <c r="I3" i="2"/>
  <c r="H3" i="2" s="1"/>
  <c r="S9" i="2"/>
  <c r="R67" i="2"/>
  <c r="S71" i="2"/>
  <c r="Q10" i="2"/>
  <c r="T21" i="2"/>
  <c r="T22" i="2"/>
  <c r="R69" i="2"/>
  <c r="S89" i="2"/>
  <c r="R26" i="2"/>
  <c r="R34" i="2"/>
  <c r="T38" i="2"/>
  <c r="Q74" i="2"/>
  <c r="Q82" i="2"/>
  <c r="S86" i="2"/>
  <c r="R66" i="2"/>
  <c r="T74" i="2"/>
  <c r="T4" i="2"/>
  <c r="S16" i="2"/>
  <c r="T28" i="2"/>
  <c r="T62" i="2"/>
  <c r="T65" i="2"/>
  <c r="R7" i="2"/>
  <c r="Q23" i="2"/>
  <c r="Q31" i="2"/>
  <c r="R52" i="2"/>
  <c r="S81" i="2"/>
  <c r="R39" i="2"/>
  <c r="Q26" i="2"/>
  <c r="Q34" i="2"/>
  <c r="Q63" i="2"/>
  <c r="T68" i="2"/>
  <c r="T5" i="2"/>
  <c r="Q87" i="2"/>
  <c r="Q48" i="2"/>
  <c r="T45" i="2"/>
  <c r="S32" i="2"/>
  <c r="S40" i="2"/>
  <c r="T48" i="2"/>
  <c r="S56" i="2"/>
  <c r="S24" i="2"/>
  <c r="R35" i="2"/>
  <c r="T43" i="2"/>
  <c r="T56" i="2"/>
  <c r="T85" i="2"/>
  <c r="E4" i="2"/>
  <c r="I4" i="2" s="1"/>
  <c r="N82" i="1"/>
  <c r="P66" i="1"/>
  <c r="N50" i="1"/>
  <c r="P34" i="1"/>
  <c r="N18" i="1"/>
  <c r="N81" i="1"/>
  <c r="N65" i="1"/>
  <c r="N49" i="1"/>
  <c r="N33" i="1"/>
  <c r="N17" i="1"/>
  <c r="O78" i="1"/>
  <c r="O62" i="1"/>
  <c r="O46" i="1"/>
  <c r="O30" i="1"/>
  <c r="O14" i="1"/>
  <c r="P74" i="1"/>
  <c r="P42" i="1"/>
  <c r="P26" i="1"/>
  <c r="P10" i="1"/>
  <c r="N89" i="1"/>
  <c r="N73" i="1"/>
  <c r="N57" i="1"/>
  <c r="N41" i="1"/>
  <c r="N25" i="1"/>
  <c r="N9" i="1"/>
  <c r="O83" i="1"/>
  <c r="O67" i="1"/>
  <c r="T13" i="2"/>
  <c r="S39" i="2"/>
  <c r="R47" i="2"/>
  <c r="Q55" i="2"/>
  <c r="R60" i="2"/>
  <c r="T86" i="2"/>
  <c r="R3" i="2"/>
  <c r="T8" i="2"/>
  <c r="Q32" i="2"/>
  <c r="R63" i="2"/>
  <c r="S13" i="2"/>
  <c r="Q66" i="2"/>
  <c r="Q71" i="2"/>
  <c r="Q79" i="2"/>
  <c r="B108" i="2"/>
  <c r="T11" i="2"/>
  <c r="T19" i="2"/>
  <c r="R37" i="2"/>
  <c r="Q40" i="2"/>
  <c r="R45" i="2"/>
  <c r="S6" i="2"/>
  <c r="T14" i="2"/>
  <c r="S17" i="2"/>
  <c r="S64" i="2"/>
  <c r="T46" i="2"/>
  <c r="Q56" i="2"/>
  <c r="T69" i="2"/>
  <c r="S28" i="2"/>
  <c r="R59" i="2"/>
  <c r="S36" i="2"/>
  <c r="S44" i="2"/>
  <c r="T83" i="2"/>
  <c r="T88" i="2"/>
  <c r="S5" i="2"/>
  <c r="S15" i="2"/>
  <c r="R23" i="2"/>
  <c r="R31" i="2"/>
  <c r="T36" i="2"/>
  <c r="S78" i="2"/>
  <c r="H2" i="2"/>
  <c r="AB2" i="2" s="1"/>
  <c r="S31" i="2"/>
  <c r="S48" i="2"/>
  <c r="R58" i="2"/>
  <c r="S63" i="2"/>
  <c r="T76" i="2"/>
  <c r="T93" i="2"/>
  <c r="R13" i="2"/>
  <c r="R11" i="2"/>
  <c r="Q2" i="2"/>
  <c r="R21" i="2"/>
  <c r="Q24" i="2"/>
  <c r="Q39" i="2"/>
  <c r="R51" i="2"/>
  <c r="Q84" i="2"/>
  <c r="R93" i="2"/>
  <c r="S14" i="2"/>
  <c r="T29" i="2"/>
  <c r="T44" i="2"/>
  <c r="T61" i="2"/>
  <c r="T84" i="2"/>
  <c r="T96" i="2"/>
  <c r="R43" i="2"/>
  <c r="S73" i="2"/>
  <c r="R29" i="2"/>
  <c r="Q42" i="2"/>
  <c r="Q49" i="2"/>
  <c r="R79" i="2"/>
  <c r="T91" i="2"/>
  <c r="S27" i="2"/>
  <c r="S37" i="2"/>
  <c r="T49" i="2"/>
  <c r="T54" i="2"/>
  <c r="T89" i="2"/>
  <c r="Q7" i="2"/>
  <c r="T12" i="2"/>
  <c r="T27" i="2"/>
  <c r="T37" i="2"/>
  <c r="Q47" i="2"/>
  <c r="S52" i="2"/>
  <c r="T59" i="2"/>
  <c r="S77" i="2"/>
  <c r="T82" i="2"/>
  <c r="T94" i="2"/>
  <c r="S20" i="2"/>
  <c r="R22" i="2"/>
  <c r="S35" i="2"/>
  <c r="Q64" i="2"/>
  <c r="S67" i="2"/>
  <c r="S92" i="2"/>
  <c r="R5" i="2"/>
  <c r="T10" i="2"/>
  <c r="Q15" i="2"/>
  <c r="T20" i="2"/>
  <c r="T25" i="2"/>
  <c r="T35" i="2"/>
  <c r="T52" i="2"/>
  <c r="Q57" i="2"/>
  <c r="T67" i="2"/>
  <c r="T77" i="2"/>
  <c r="S80" i="2"/>
  <c r="S87" i="2"/>
  <c r="T92" i="2"/>
  <c r="T30" i="2"/>
  <c r="T57" i="2"/>
  <c r="T75" i="2"/>
  <c r="T80" i="2"/>
  <c r="R30" i="2"/>
  <c r="S43" i="2"/>
  <c r="S60" i="2"/>
  <c r="R62" i="2"/>
  <c r="S70" i="2"/>
  <c r="R75" i="2"/>
  <c r="R83" i="2"/>
  <c r="S21" i="2"/>
  <c r="S23" i="2"/>
  <c r="R38" i="2"/>
  <c r="T53" i="2"/>
  <c r="T60" i="2"/>
  <c r="T70" i="2"/>
  <c r="T78" i="2"/>
  <c r="Q83" i="2"/>
  <c r="S88" i="2"/>
  <c r="Q95" i="2"/>
  <c r="R53" i="2"/>
  <c r="M97" i="2"/>
  <c r="M98" i="2" s="1"/>
  <c r="O97" i="2"/>
  <c r="O98" i="2" s="1"/>
  <c r="R4" i="2"/>
  <c r="R6" i="2"/>
  <c r="T16" i="2"/>
  <c r="S22" i="2"/>
  <c r="T26" i="2"/>
  <c r="S30" i="2"/>
  <c r="T34" i="2"/>
  <c r="S38" i="2"/>
  <c r="T42" i="2"/>
  <c r="Q50" i="2"/>
  <c r="Q58" i="2"/>
  <c r="S62" i="2"/>
  <c r="T66" i="2"/>
  <c r="T72" i="2"/>
  <c r="R78" i="2"/>
  <c r="R90" i="2"/>
  <c r="R92" i="2"/>
  <c r="Q96" i="2"/>
  <c r="Q4" i="2"/>
  <c r="R86" i="2"/>
  <c r="Q92" i="2"/>
  <c r="R10" i="2"/>
  <c r="R12" i="2"/>
  <c r="R14" i="2"/>
  <c r="Q20" i="2"/>
  <c r="T24" i="2"/>
  <c r="T32" i="2"/>
  <c r="T40" i="2"/>
  <c r="S46" i="2"/>
  <c r="T50" i="2"/>
  <c r="S54" i="2"/>
  <c r="T58" i="2"/>
  <c r="T64" i="2"/>
  <c r="R70" i="2"/>
  <c r="Q76" i="2"/>
  <c r="R82" i="2"/>
  <c r="R84" i="2"/>
  <c r="Q88" i="2"/>
  <c r="T63" i="2"/>
  <c r="R2" i="2"/>
  <c r="R94" i="2"/>
  <c r="R20" i="2"/>
  <c r="R76" i="2"/>
  <c r="Q80" i="2"/>
  <c r="S3" i="2"/>
  <c r="S8" i="2"/>
  <c r="Q16" i="2"/>
  <c r="R28" i="2"/>
  <c r="R36" i="2"/>
  <c r="R44" i="2"/>
  <c r="R46" i="2"/>
  <c r="Q52" i="2"/>
  <c r="R54" i="2"/>
  <c r="Q60" i="2"/>
  <c r="R68" i="2"/>
  <c r="Q72" i="2"/>
  <c r="S91" i="2"/>
  <c r="T23" i="2"/>
  <c r="R18" i="2"/>
  <c r="Q36" i="2"/>
  <c r="R74" i="2"/>
  <c r="Q5" i="2"/>
  <c r="S11" i="2"/>
  <c r="S83" i="2"/>
  <c r="S93" i="2"/>
  <c r="R61" i="2"/>
  <c r="T87" i="2"/>
  <c r="T7" i="2"/>
  <c r="T31" i="2"/>
  <c r="T39" i="2"/>
  <c r="S49" i="2"/>
  <c r="S57" i="2"/>
  <c r="T47" i="2"/>
  <c r="T55" i="2"/>
  <c r="Q28" i="2"/>
  <c r="Q44" i="2"/>
  <c r="Q68" i="2"/>
  <c r="N97" i="2"/>
  <c r="N98" i="2" s="1"/>
  <c r="Q13" i="2"/>
  <c r="S19" i="2"/>
  <c r="S75" i="2"/>
  <c r="S85" i="2"/>
  <c r="Q89" i="2"/>
  <c r="R95" i="2"/>
  <c r="Q81" i="2"/>
  <c r="Q9" i="2"/>
  <c r="Q21" i="2"/>
  <c r="T9" i="2"/>
  <c r="Q17" i="2"/>
  <c r="Q29" i="2"/>
  <c r="Q37" i="2"/>
  <c r="Q45" i="2"/>
  <c r="S51" i="2"/>
  <c r="S59" i="2"/>
  <c r="S69" i="2"/>
  <c r="Q73" i="2"/>
  <c r="T81" i="2"/>
  <c r="R85" i="2"/>
  <c r="S7" i="2"/>
  <c r="R15" i="2"/>
  <c r="T17" i="2"/>
  <c r="Q25" i="2"/>
  <c r="Q33" i="2"/>
  <c r="Q41" i="2"/>
  <c r="Q53" i="2"/>
  <c r="S61" i="2"/>
  <c r="Q65" i="2"/>
  <c r="R71" i="2"/>
  <c r="T73" i="2"/>
  <c r="R77" i="2"/>
  <c r="S79" i="2"/>
  <c r="S29" i="2"/>
  <c r="S47" i="2"/>
  <c r="S55" i="2"/>
  <c r="T79" i="2"/>
  <c r="S12" i="2"/>
  <c r="T15" i="2"/>
  <c r="S25" i="2"/>
  <c r="S33" i="2"/>
  <c r="S41" i="2"/>
  <c r="S45" i="2"/>
  <c r="S53" i="2"/>
  <c r="S65" i="2"/>
  <c r="T71" i="2"/>
  <c r="S84" i="2"/>
  <c r="S94" i="2"/>
  <c r="S2" i="2"/>
  <c r="S10" i="2"/>
  <c r="S18" i="2"/>
  <c r="S26" i="2"/>
  <c r="S34" i="2"/>
  <c r="S42" i="2"/>
  <c r="S50" i="2"/>
  <c r="S58" i="2"/>
  <c r="S66" i="2"/>
  <c r="S74" i="2"/>
  <c r="S82" i="2"/>
  <c r="S90" i="2"/>
  <c r="T2" i="2"/>
  <c r="R9" i="2"/>
  <c r="R17" i="2"/>
  <c r="R25" i="2"/>
  <c r="R33" i="2"/>
  <c r="R41" i="2"/>
  <c r="R49" i="2"/>
  <c r="R57" i="2"/>
  <c r="R65" i="2"/>
  <c r="R73" i="2"/>
  <c r="R81" i="2"/>
  <c r="R89" i="2"/>
  <c r="R8" i="2"/>
  <c r="R16" i="2"/>
  <c r="R24" i="2"/>
  <c r="R32" i="2"/>
  <c r="R40" i="2"/>
  <c r="R48" i="2"/>
  <c r="R56" i="2"/>
  <c r="R64" i="2"/>
  <c r="R72" i="2"/>
  <c r="R80" i="2"/>
  <c r="R88" i="2"/>
  <c r="R96" i="2"/>
  <c r="Q6" i="2"/>
  <c r="Q14" i="2"/>
  <c r="Q22" i="2"/>
  <c r="Q30" i="2"/>
  <c r="Q38" i="2"/>
  <c r="Q46" i="2"/>
  <c r="Q54" i="2"/>
  <c r="Q62" i="2"/>
  <c r="Q70" i="2"/>
  <c r="Q78" i="2"/>
  <c r="Q86" i="2"/>
  <c r="Q94" i="2"/>
  <c r="Q61" i="2"/>
  <c r="Q69" i="2"/>
  <c r="Q77" i="2"/>
  <c r="Q85" i="2"/>
  <c r="Q93" i="2"/>
  <c r="L97" i="2"/>
  <c r="L98" i="2" s="1"/>
  <c r="Q3" i="2"/>
  <c r="Q11" i="2"/>
  <c r="Q19" i="2"/>
  <c r="Q27" i="2"/>
  <c r="Q35" i="2"/>
  <c r="Q43" i="2"/>
  <c r="Q51" i="2"/>
  <c r="Q59" i="2"/>
  <c r="Q67" i="2"/>
  <c r="Q75" i="2"/>
  <c r="Q91" i="2"/>
  <c r="O82" i="1"/>
  <c r="O66" i="1"/>
  <c r="O50" i="1"/>
  <c r="O34" i="1"/>
  <c r="O18" i="1"/>
  <c r="O6" i="1"/>
  <c r="O13" i="1"/>
  <c r="P76" i="1"/>
  <c r="P60" i="1"/>
  <c r="P44" i="1"/>
  <c r="P28" i="1"/>
  <c r="P12" i="1"/>
  <c r="O76" i="1"/>
  <c r="O44" i="1"/>
  <c r="O12" i="1"/>
  <c r="N58" i="1"/>
  <c r="O74" i="1"/>
  <c r="O58" i="1"/>
  <c r="O42" i="1"/>
  <c r="O26" i="1"/>
  <c r="O10" i="1"/>
  <c r="Q8" i="1"/>
  <c r="O5" i="1"/>
  <c r="O51" i="1"/>
  <c r="O35" i="1"/>
  <c r="O19" i="1"/>
  <c r="O11" i="1"/>
  <c r="O3" i="1"/>
  <c r="P84" i="1"/>
  <c r="P68" i="1"/>
  <c r="P52" i="1"/>
  <c r="P36" i="1"/>
  <c r="P20" i="1"/>
  <c r="P4" i="1"/>
  <c r="P58" i="1"/>
  <c r="Q89" i="1"/>
  <c r="Q81" i="1"/>
  <c r="Q73" i="1"/>
  <c r="Q65" i="1"/>
  <c r="Q57" i="1"/>
  <c r="Q49" i="1"/>
  <c r="Q41" i="1"/>
  <c r="Q33" i="1"/>
  <c r="Q25" i="1"/>
  <c r="Q17" i="1"/>
  <c r="Q9" i="1"/>
  <c r="P50" i="1"/>
  <c r="O68" i="1"/>
  <c r="O36" i="1"/>
  <c r="Q3" i="1"/>
  <c r="N66" i="1"/>
  <c r="Q2" i="1"/>
  <c r="P33" i="1"/>
  <c r="Q91" i="1"/>
  <c r="Q83" i="1"/>
  <c r="Q75" i="1"/>
  <c r="Q67" i="1"/>
  <c r="Q59" i="1"/>
  <c r="Q51" i="1"/>
  <c r="Q43" i="1"/>
  <c r="Q35" i="1"/>
  <c r="Q27" i="1"/>
  <c r="Q19" i="1"/>
  <c r="Q11" i="1"/>
  <c r="N34" i="1"/>
  <c r="P89" i="1"/>
  <c r="P25" i="1"/>
  <c r="Q82" i="1"/>
  <c r="Q18" i="1"/>
  <c r="Q74" i="1"/>
  <c r="Q10" i="1"/>
  <c r="O65" i="1"/>
  <c r="Q70" i="1"/>
  <c r="Q6" i="1"/>
  <c r="Q95" i="1"/>
  <c r="Q87" i="1"/>
  <c r="Q79" i="1"/>
  <c r="Q71" i="1"/>
  <c r="Q63" i="1"/>
  <c r="Q55" i="1"/>
  <c r="Q47" i="1"/>
  <c r="Q39" i="1"/>
  <c r="Q31" i="1"/>
  <c r="Q23" i="1"/>
  <c r="Q15" i="1"/>
  <c r="Q7" i="1"/>
  <c r="Q62" i="1"/>
  <c r="N77" i="1"/>
  <c r="N45" i="1"/>
  <c r="N13" i="1"/>
  <c r="P37" i="1"/>
  <c r="P95" i="1"/>
  <c r="P87" i="1"/>
  <c r="P79" i="1"/>
  <c r="P71" i="1"/>
  <c r="P63" i="1"/>
  <c r="P55" i="1"/>
  <c r="P47" i="1"/>
  <c r="P39" i="1"/>
  <c r="P31" i="1"/>
  <c r="P23" i="1"/>
  <c r="P15" i="1"/>
  <c r="P7" i="1"/>
  <c r="N74" i="1"/>
  <c r="N42" i="1"/>
  <c r="N10" i="1"/>
  <c r="O73" i="1"/>
  <c r="O41" i="1"/>
  <c r="O9" i="1"/>
  <c r="Q86" i="1"/>
  <c r="P61" i="1"/>
  <c r="P49" i="1"/>
  <c r="Q34" i="1"/>
  <c r="Q22" i="1"/>
  <c r="N69" i="1"/>
  <c r="N5" i="1"/>
  <c r="O4" i="1"/>
  <c r="P85" i="1"/>
  <c r="P73" i="1"/>
  <c r="Q58" i="1"/>
  <c r="Q46" i="1"/>
  <c r="P21" i="1"/>
  <c r="P9" i="1"/>
  <c r="Q92" i="1"/>
  <c r="Q84" i="1"/>
  <c r="Q76" i="1"/>
  <c r="Q68" i="1"/>
  <c r="Q60" i="1"/>
  <c r="Q52" i="1"/>
  <c r="Q44" i="1"/>
  <c r="Q36" i="1"/>
  <c r="Q28" i="1"/>
  <c r="Q20" i="1"/>
  <c r="Q12" i="1"/>
  <c r="N93" i="1"/>
  <c r="N29" i="1"/>
  <c r="O92" i="1"/>
  <c r="O60" i="1"/>
  <c r="O28" i="1"/>
  <c r="Q94" i="1"/>
  <c r="P82" i="1"/>
  <c r="P57" i="1"/>
  <c r="Q42" i="1"/>
  <c r="Q30" i="1"/>
  <c r="P18" i="1"/>
  <c r="P91" i="1"/>
  <c r="P83" i="1"/>
  <c r="P75" i="1"/>
  <c r="P67" i="1"/>
  <c r="P59" i="1"/>
  <c r="P51" i="1"/>
  <c r="P43" i="1"/>
  <c r="P35" i="1"/>
  <c r="P27" i="1"/>
  <c r="P19" i="1"/>
  <c r="P11" i="1"/>
  <c r="P3" i="1"/>
  <c r="N90" i="1"/>
  <c r="N26" i="1"/>
  <c r="O89" i="1"/>
  <c r="O57" i="1"/>
  <c r="O25" i="1"/>
  <c r="P81" i="1"/>
  <c r="Q66" i="1"/>
  <c r="Q54" i="1"/>
  <c r="P17" i="1"/>
  <c r="N53" i="1"/>
  <c r="O84" i="1"/>
  <c r="O52" i="1"/>
  <c r="O20" i="1"/>
  <c r="Q90" i="1"/>
  <c r="Q78" i="1"/>
  <c r="P41" i="1"/>
  <c r="Q26" i="1"/>
  <c r="Q14" i="1"/>
  <c r="O81" i="1"/>
  <c r="O49" i="1"/>
  <c r="O17" i="1"/>
  <c r="P65" i="1"/>
  <c r="Q50" i="1"/>
  <c r="Q38" i="1"/>
  <c r="N92" i="1"/>
  <c r="N84" i="1"/>
  <c r="N76" i="1"/>
  <c r="N68" i="1"/>
  <c r="N60" i="1"/>
  <c r="N52" i="1"/>
  <c r="N44" i="1"/>
  <c r="N36" i="1"/>
  <c r="N28" i="1"/>
  <c r="N20" i="1"/>
  <c r="N12" i="1"/>
  <c r="N4" i="1"/>
  <c r="P94" i="1"/>
  <c r="P86" i="1"/>
  <c r="P78" i="1"/>
  <c r="P70" i="1"/>
  <c r="P62" i="1"/>
  <c r="P54" i="1"/>
  <c r="P46" i="1"/>
  <c r="P38" i="1"/>
  <c r="P30" i="1"/>
  <c r="P22" i="1"/>
  <c r="P14" i="1"/>
  <c r="P6" i="1"/>
  <c r="N91" i="1"/>
  <c r="N83" i="1"/>
  <c r="N75" i="1"/>
  <c r="N67" i="1"/>
  <c r="N59" i="1"/>
  <c r="N51" i="1"/>
  <c r="N43" i="1"/>
  <c r="N35" i="1"/>
  <c r="N27" i="1"/>
  <c r="N19" i="1"/>
  <c r="N11" i="1"/>
  <c r="N3" i="1"/>
  <c r="P2" i="1"/>
  <c r="Q93" i="1"/>
  <c r="Q85" i="1"/>
  <c r="Q77" i="1"/>
  <c r="Q69" i="1"/>
  <c r="Q61" i="1"/>
  <c r="Q53" i="1"/>
  <c r="Q45" i="1"/>
  <c r="Q37" i="1"/>
  <c r="Q29" i="1"/>
  <c r="Q21" i="1"/>
  <c r="Q13" i="1"/>
  <c r="Q5" i="1"/>
  <c r="O96" i="1"/>
  <c r="O88" i="1"/>
  <c r="O80" i="1"/>
  <c r="O72" i="1"/>
  <c r="O64" i="1"/>
  <c r="O56" i="1"/>
  <c r="O48" i="1"/>
  <c r="O40" i="1"/>
  <c r="O32" i="1"/>
  <c r="O24" i="1"/>
  <c r="O16" i="1"/>
  <c r="O8" i="1"/>
  <c r="I97" i="1"/>
  <c r="I98" i="1" s="1"/>
  <c r="N96" i="1"/>
  <c r="N88" i="1"/>
  <c r="N80" i="1"/>
  <c r="N72" i="1"/>
  <c r="N64" i="1"/>
  <c r="N56" i="1"/>
  <c r="N48" i="1"/>
  <c r="N40" i="1"/>
  <c r="N32" i="1"/>
  <c r="N24" i="1"/>
  <c r="N16" i="1"/>
  <c r="N8" i="1"/>
  <c r="O95" i="1"/>
  <c r="O87" i="1"/>
  <c r="O79" i="1"/>
  <c r="O71" i="1"/>
  <c r="O63" i="1"/>
  <c r="O55" i="1"/>
  <c r="O47" i="1"/>
  <c r="O39" i="1"/>
  <c r="O31" i="1"/>
  <c r="O23" i="1"/>
  <c r="O15" i="1"/>
  <c r="O7" i="1"/>
  <c r="N95" i="1"/>
  <c r="N87" i="1"/>
  <c r="N79" i="1"/>
  <c r="N71" i="1"/>
  <c r="N63" i="1"/>
  <c r="N55" i="1"/>
  <c r="N47" i="1"/>
  <c r="N39" i="1"/>
  <c r="N31" i="1"/>
  <c r="N23" i="1"/>
  <c r="N15" i="1"/>
  <c r="N7" i="1"/>
  <c r="L97" i="1"/>
  <c r="L98" i="1" s="1"/>
  <c r="K97" i="1"/>
  <c r="K98" i="1" s="1"/>
  <c r="J97" i="1"/>
  <c r="J98" i="1" s="1"/>
  <c r="B108" i="1"/>
  <c r="E3" i="1"/>
  <c r="E45" i="1"/>
  <c r="E25" i="1"/>
  <c r="E49" i="1"/>
  <c r="E56" i="1"/>
  <c r="E66" i="1"/>
  <c r="E40" i="1"/>
  <c r="E36" i="1"/>
  <c r="E32" i="1"/>
  <c r="E28" i="1"/>
  <c r="E21" i="1"/>
  <c r="E9" i="1"/>
  <c r="E16" i="1"/>
  <c r="E8" i="1"/>
  <c r="E2" i="1"/>
  <c r="E93" i="1"/>
  <c r="E77" i="1"/>
  <c r="E73" i="1"/>
  <c r="E96" i="1"/>
  <c r="E88" i="1"/>
  <c r="E84" i="1"/>
  <c r="E72" i="1"/>
  <c r="E71" i="1"/>
  <c r="E59" i="1"/>
  <c r="E37" i="1"/>
  <c r="E33" i="1"/>
  <c r="E5" i="1"/>
  <c r="E90" i="1"/>
  <c r="E86" i="1"/>
  <c r="E74" i="1"/>
  <c r="E4" i="1"/>
  <c r="E65" i="1"/>
  <c r="E61" i="1"/>
  <c r="E57" i="1"/>
  <c r="E53" i="1"/>
  <c r="E39" i="1"/>
  <c r="E11" i="1"/>
  <c r="E70" i="1"/>
  <c r="E55" i="1"/>
  <c r="E6" i="1"/>
  <c r="E89" i="1"/>
  <c r="E81" i="1"/>
  <c r="E58" i="1"/>
  <c r="E17" i="1"/>
  <c r="E80" i="1"/>
  <c r="E76" i="1"/>
  <c r="E54" i="1"/>
  <c r="E43" i="1"/>
  <c r="E24" i="1"/>
  <c r="E20" i="1"/>
  <c r="E12" i="1"/>
  <c r="E87" i="1"/>
  <c r="E83" i="1"/>
  <c r="E64" i="1"/>
  <c r="E52" i="1"/>
  <c r="E41" i="1"/>
  <c r="E38" i="1"/>
  <c r="E42" i="1"/>
  <c r="E82" i="1"/>
  <c r="E67" i="1"/>
  <c r="E48" i="1"/>
  <c r="E94" i="1"/>
  <c r="E60" i="1"/>
  <c r="E50" i="1"/>
  <c r="E47" i="1"/>
  <c r="E30" i="1"/>
  <c r="E26" i="1"/>
  <c r="E23" i="1"/>
  <c r="E19" i="1"/>
  <c r="E69" i="1"/>
  <c r="E63" i="1"/>
  <c r="E46" i="1"/>
  <c r="E29" i="1"/>
  <c r="E22" i="1"/>
  <c r="E18" i="1"/>
  <c r="E15" i="1"/>
  <c r="E7" i="1"/>
  <c r="E92" i="1"/>
  <c r="E85" i="1"/>
  <c r="E79" i="1"/>
  <c r="E75" i="1"/>
  <c r="E68" i="1"/>
  <c r="E62" i="1"/>
  <c r="E35" i="1"/>
  <c r="E14" i="1"/>
  <c r="E10" i="1"/>
  <c r="E95" i="1"/>
  <c r="E91" i="1"/>
  <c r="E78" i="1"/>
  <c r="E51" i="1"/>
  <c r="E44" i="1"/>
  <c r="E34" i="1"/>
  <c r="E31" i="1"/>
  <c r="E27" i="1"/>
  <c r="E13" i="1"/>
  <c r="E5" i="2" l="1"/>
  <c r="I5" i="2" s="1"/>
  <c r="F4" i="2"/>
  <c r="J4" i="2" s="1"/>
  <c r="H4" i="2" s="1"/>
  <c r="R97" i="2"/>
  <c r="R98" i="2" s="1"/>
  <c r="Q97" i="2"/>
  <c r="Q98" i="2" s="1"/>
  <c r="T97" i="2"/>
  <c r="T98" i="2" s="1"/>
  <c r="AB3" i="2"/>
  <c r="S97" i="2"/>
  <c r="S98" i="2" s="1"/>
  <c r="Q97" i="1"/>
  <c r="Q98" i="1" s="1"/>
  <c r="N97" i="1"/>
  <c r="N98" i="1" s="1"/>
  <c r="P97" i="1"/>
  <c r="P98" i="1" s="1"/>
  <c r="O97" i="1"/>
  <c r="O98" i="1" s="1"/>
  <c r="E116" i="1"/>
  <c r="E118" i="1" s="1"/>
  <c r="E117" i="1"/>
  <c r="E119" i="1" s="1"/>
  <c r="E113" i="1"/>
  <c r="E115" i="1" s="1"/>
  <c r="E112" i="1"/>
  <c r="E114" i="1" s="1"/>
  <c r="E107" i="1"/>
  <c r="E102" i="1"/>
  <c r="E100" i="1"/>
  <c r="E104" i="1"/>
  <c r="E101" i="1"/>
  <c r="E105" i="1"/>
  <c r="E99" i="1"/>
  <c r="Y2" i="1"/>
  <c r="Y3" i="1" s="1"/>
  <c r="Y4" i="1" s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E98" i="1" s="1"/>
  <c r="U3" i="1"/>
  <c r="U4" i="1" s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C98" i="1" s="1"/>
  <c r="T3" i="1"/>
  <c r="T4" i="1" s="1"/>
  <c r="T5" i="1" s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B98" i="1" s="1"/>
  <c r="AB4" i="2" l="1"/>
  <c r="F5" i="2"/>
  <c r="J5" i="2" s="1"/>
  <c r="H5" i="2" s="1"/>
  <c r="E6" i="2"/>
  <c r="I6" i="2" s="1"/>
  <c r="E108" i="1"/>
  <c r="AB5" i="2" l="1"/>
  <c r="F6" i="2"/>
  <c r="J6" i="2" s="1"/>
  <c r="H6" i="2" s="1"/>
  <c r="E7" i="2"/>
  <c r="I7" i="2" s="1"/>
  <c r="AB6" i="2" l="1"/>
  <c r="E8" i="2"/>
  <c r="I8" i="2" s="1"/>
  <c r="F7" i="2"/>
  <c r="J7" i="2" s="1"/>
  <c r="H7" i="2" s="1"/>
  <c r="AB7" i="2" l="1"/>
  <c r="F8" i="2"/>
  <c r="J8" i="2" s="1"/>
  <c r="H8" i="2" s="1"/>
  <c r="E9" i="2"/>
  <c r="I9" i="2" s="1"/>
  <c r="AB8" i="2" l="1"/>
  <c r="F9" i="2"/>
  <c r="J9" i="2" s="1"/>
  <c r="H9" i="2" s="1"/>
  <c r="E10" i="2"/>
  <c r="I10" i="2" s="1"/>
  <c r="AB9" i="2" l="1"/>
  <c r="E11" i="2"/>
  <c r="I11" i="2" s="1"/>
  <c r="F10" i="2"/>
  <c r="J10" i="2" s="1"/>
  <c r="H10" i="2" s="1"/>
  <c r="AB10" i="2" l="1"/>
  <c r="F11" i="2"/>
  <c r="J11" i="2" s="1"/>
  <c r="H11" i="2" s="1"/>
  <c r="E12" i="2"/>
  <c r="I12" i="2" s="1"/>
  <c r="AB11" i="2" l="1"/>
  <c r="F12" i="2"/>
  <c r="J12" i="2" s="1"/>
  <c r="H12" i="2" s="1"/>
  <c r="E13" i="2"/>
  <c r="I13" i="2" s="1"/>
  <c r="AB12" i="2" l="1"/>
  <c r="F13" i="2"/>
  <c r="J13" i="2" s="1"/>
  <c r="H13" i="2" s="1"/>
  <c r="E14" i="2"/>
  <c r="I14" i="2" s="1"/>
  <c r="AB13" i="2" l="1"/>
  <c r="F14" i="2"/>
  <c r="J14" i="2" s="1"/>
  <c r="H14" i="2" s="1"/>
  <c r="E15" i="2"/>
  <c r="I15" i="2" s="1"/>
  <c r="AB14" i="2" l="1"/>
  <c r="F15" i="2"/>
  <c r="J15" i="2" s="1"/>
  <c r="H15" i="2" s="1"/>
  <c r="E16" i="2"/>
  <c r="I16" i="2" s="1"/>
  <c r="AB15" i="2" l="1"/>
  <c r="F16" i="2"/>
  <c r="J16" i="2" s="1"/>
  <c r="H16" i="2" s="1"/>
  <c r="E17" i="2"/>
  <c r="I17" i="2" s="1"/>
  <c r="AB16" i="2" l="1"/>
  <c r="F17" i="2"/>
  <c r="J17" i="2" s="1"/>
  <c r="H17" i="2" s="1"/>
  <c r="E18" i="2"/>
  <c r="I18" i="2" s="1"/>
  <c r="AB17" i="2" l="1"/>
  <c r="F18" i="2"/>
  <c r="J18" i="2" s="1"/>
  <c r="H18" i="2" s="1"/>
  <c r="E19" i="2"/>
  <c r="I19" i="2" s="1"/>
  <c r="AB18" i="2" l="1"/>
  <c r="E20" i="2"/>
  <c r="I20" i="2" s="1"/>
  <c r="F19" i="2"/>
  <c r="J19" i="2" s="1"/>
  <c r="H19" i="2" s="1"/>
  <c r="AB19" i="2" l="1"/>
  <c r="F20" i="2"/>
  <c r="J20" i="2" s="1"/>
  <c r="H20" i="2" s="1"/>
  <c r="E21" i="2"/>
  <c r="I21" i="2" s="1"/>
  <c r="AB20" i="2" l="1"/>
  <c r="F21" i="2"/>
  <c r="J21" i="2" s="1"/>
  <c r="H21" i="2" s="1"/>
  <c r="E22" i="2"/>
  <c r="I22" i="2" s="1"/>
  <c r="AB21" i="2" l="1"/>
  <c r="F22" i="2"/>
  <c r="J22" i="2" s="1"/>
  <c r="H22" i="2" s="1"/>
  <c r="E23" i="2"/>
  <c r="I23" i="2" s="1"/>
  <c r="AB22" i="2" l="1"/>
  <c r="F23" i="2"/>
  <c r="J23" i="2" s="1"/>
  <c r="H23" i="2" s="1"/>
  <c r="E24" i="2"/>
  <c r="I24" i="2" s="1"/>
  <c r="AB23" i="2" l="1"/>
  <c r="F24" i="2"/>
  <c r="J24" i="2" s="1"/>
  <c r="H24" i="2" s="1"/>
  <c r="E25" i="2"/>
  <c r="I25" i="2" s="1"/>
  <c r="AB24" i="2" l="1"/>
  <c r="F25" i="2"/>
  <c r="J25" i="2" s="1"/>
  <c r="H25" i="2" s="1"/>
  <c r="E26" i="2"/>
  <c r="I26" i="2" s="1"/>
  <c r="AB25" i="2" l="1"/>
  <c r="F26" i="2"/>
  <c r="J26" i="2" s="1"/>
  <c r="H26" i="2" s="1"/>
  <c r="E27" i="2"/>
  <c r="I27" i="2" s="1"/>
  <c r="AB26" i="2" l="1"/>
  <c r="F27" i="2"/>
  <c r="J27" i="2" s="1"/>
  <c r="H27" i="2" s="1"/>
  <c r="E28" i="2"/>
  <c r="I28" i="2" s="1"/>
  <c r="AB27" i="2" l="1"/>
  <c r="F28" i="2"/>
  <c r="J28" i="2" s="1"/>
  <c r="H28" i="2" s="1"/>
  <c r="E29" i="2"/>
  <c r="I29" i="2" s="1"/>
  <c r="AB28" i="2" l="1"/>
  <c r="F29" i="2"/>
  <c r="J29" i="2" s="1"/>
  <c r="H29" i="2" s="1"/>
  <c r="E30" i="2"/>
  <c r="I30" i="2" s="1"/>
  <c r="AB29" i="2" l="1"/>
  <c r="F30" i="2"/>
  <c r="J30" i="2" s="1"/>
  <c r="H30" i="2" s="1"/>
  <c r="E31" i="2"/>
  <c r="I31" i="2" s="1"/>
  <c r="AB30" i="2" l="1"/>
  <c r="F31" i="2"/>
  <c r="J31" i="2" s="1"/>
  <c r="H31" i="2" s="1"/>
  <c r="E32" i="2"/>
  <c r="I32" i="2" s="1"/>
  <c r="AB31" i="2" l="1"/>
  <c r="F32" i="2"/>
  <c r="J32" i="2" s="1"/>
  <c r="H32" i="2" s="1"/>
  <c r="E33" i="2"/>
  <c r="I33" i="2" s="1"/>
  <c r="AB32" i="2" l="1"/>
  <c r="F33" i="2"/>
  <c r="J33" i="2" s="1"/>
  <c r="H33" i="2" s="1"/>
  <c r="E34" i="2"/>
  <c r="I34" i="2" s="1"/>
  <c r="AB33" i="2" l="1"/>
  <c r="F34" i="2"/>
  <c r="J34" i="2" s="1"/>
  <c r="H34" i="2" s="1"/>
  <c r="E35" i="2"/>
  <c r="I35" i="2" s="1"/>
  <c r="AB34" i="2" l="1"/>
  <c r="F35" i="2"/>
  <c r="J35" i="2" s="1"/>
  <c r="H35" i="2" s="1"/>
  <c r="E36" i="2"/>
  <c r="I36" i="2" s="1"/>
  <c r="AB35" i="2" l="1"/>
  <c r="F36" i="2"/>
  <c r="J36" i="2" s="1"/>
  <c r="H36" i="2" s="1"/>
  <c r="E37" i="2"/>
  <c r="I37" i="2" s="1"/>
  <c r="AB36" i="2" l="1"/>
  <c r="F37" i="2"/>
  <c r="J37" i="2" s="1"/>
  <c r="H37" i="2" s="1"/>
  <c r="E38" i="2"/>
  <c r="I38" i="2" s="1"/>
  <c r="AB37" i="2" l="1"/>
  <c r="F38" i="2"/>
  <c r="J38" i="2" s="1"/>
  <c r="H38" i="2" s="1"/>
  <c r="E39" i="2"/>
  <c r="I39" i="2" s="1"/>
  <c r="AB38" i="2" l="1"/>
  <c r="F39" i="2"/>
  <c r="J39" i="2" s="1"/>
  <c r="H39" i="2" s="1"/>
  <c r="E40" i="2"/>
  <c r="I40" i="2" s="1"/>
  <c r="AB39" i="2" l="1"/>
  <c r="F40" i="2"/>
  <c r="J40" i="2" s="1"/>
  <c r="H40" i="2" s="1"/>
  <c r="E41" i="2"/>
  <c r="I41" i="2" s="1"/>
  <c r="AB40" i="2" l="1"/>
  <c r="F41" i="2"/>
  <c r="J41" i="2" s="1"/>
  <c r="H41" i="2" s="1"/>
  <c r="E42" i="2"/>
  <c r="I42" i="2" s="1"/>
  <c r="AB41" i="2" l="1"/>
  <c r="F42" i="2"/>
  <c r="J42" i="2" s="1"/>
  <c r="H42" i="2" s="1"/>
  <c r="E43" i="2"/>
  <c r="I43" i="2" s="1"/>
  <c r="AB42" i="2" l="1"/>
  <c r="E44" i="2"/>
  <c r="I44" i="2" s="1"/>
  <c r="F43" i="2"/>
  <c r="J43" i="2" s="1"/>
  <c r="H43" i="2" s="1"/>
  <c r="AB43" i="2" l="1"/>
  <c r="F44" i="2"/>
  <c r="J44" i="2" s="1"/>
  <c r="H44" i="2" s="1"/>
  <c r="E45" i="2"/>
  <c r="I45" i="2" s="1"/>
  <c r="AB44" i="2" l="1"/>
  <c r="F45" i="2"/>
  <c r="J45" i="2" s="1"/>
  <c r="H45" i="2" s="1"/>
  <c r="E46" i="2"/>
  <c r="I46" i="2" s="1"/>
  <c r="AB45" i="2" l="1"/>
  <c r="F46" i="2"/>
  <c r="J46" i="2" s="1"/>
  <c r="H46" i="2" s="1"/>
  <c r="E47" i="2"/>
  <c r="I47" i="2" s="1"/>
  <c r="AB46" i="2" l="1"/>
  <c r="F47" i="2"/>
  <c r="J47" i="2" s="1"/>
  <c r="H47" i="2" s="1"/>
  <c r="E48" i="2"/>
  <c r="I48" i="2" s="1"/>
  <c r="AB47" i="2" l="1"/>
  <c r="F48" i="2"/>
  <c r="J48" i="2" s="1"/>
  <c r="H48" i="2" s="1"/>
  <c r="E49" i="2"/>
  <c r="I49" i="2" s="1"/>
  <c r="AB48" i="2" l="1"/>
  <c r="F49" i="2"/>
  <c r="J49" i="2" s="1"/>
  <c r="H49" i="2" s="1"/>
  <c r="E50" i="2"/>
  <c r="I50" i="2" s="1"/>
  <c r="AB49" i="2" l="1"/>
  <c r="F50" i="2"/>
  <c r="J50" i="2" s="1"/>
  <c r="H50" i="2" s="1"/>
  <c r="E51" i="2"/>
  <c r="I51" i="2" s="1"/>
  <c r="AB50" i="2" l="1"/>
  <c r="F51" i="2"/>
  <c r="J51" i="2" s="1"/>
  <c r="H51" i="2" s="1"/>
  <c r="E52" i="2"/>
  <c r="I52" i="2" s="1"/>
  <c r="AB51" i="2" l="1"/>
  <c r="F52" i="2"/>
  <c r="J52" i="2" s="1"/>
  <c r="H52" i="2" s="1"/>
  <c r="E53" i="2"/>
  <c r="I53" i="2" s="1"/>
  <c r="AB52" i="2" l="1"/>
  <c r="F53" i="2"/>
  <c r="J53" i="2" s="1"/>
  <c r="H53" i="2" s="1"/>
  <c r="E54" i="2"/>
  <c r="I54" i="2" s="1"/>
  <c r="AB53" i="2" l="1"/>
  <c r="F54" i="2"/>
  <c r="J54" i="2" s="1"/>
  <c r="H54" i="2" s="1"/>
  <c r="E55" i="2"/>
  <c r="I55" i="2" s="1"/>
  <c r="AB54" i="2" l="1"/>
  <c r="F55" i="2"/>
  <c r="J55" i="2" s="1"/>
  <c r="H55" i="2" s="1"/>
  <c r="E56" i="2"/>
  <c r="I56" i="2" s="1"/>
  <c r="AB55" i="2" l="1"/>
  <c r="F56" i="2"/>
  <c r="J56" i="2" s="1"/>
  <c r="H56" i="2" s="1"/>
  <c r="E57" i="2"/>
  <c r="I57" i="2" s="1"/>
  <c r="AB56" i="2" l="1"/>
  <c r="F57" i="2"/>
  <c r="J57" i="2" s="1"/>
  <c r="H57" i="2" s="1"/>
  <c r="E58" i="2"/>
  <c r="I58" i="2" s="1"/>
  <c r="AB57" i="2" l="1"/>
  <c r="F58" i="2"/>
  <c r="J58" i="2" s="1"/>
  <c r="H58" i="2" s="1"/>
  <c r="E59" i="2"/>
  <c r="I59" i="2" s="1"/>
  <c r="AB58" i="2" l="1"/>
  <c r="F59" i="2"/>
  <c r="J59" i="2" s="1"/>
  <c r="H59" i="2" s="1"/>
  <c r="E60" i="2"/>
  <c r="I60" i="2" s="1"/>
  <c r="AB59" i="2" l="1"/>
  <c r="F60" i="2"/>
  <c r="J60" i="2" s="1"/>
  <c r="H60" i="2" s="1"/>
  <c r="E61" i="2"/>
  <c r="I61" i="2" s="1"/>
  <c r="AB60" i="2" l="1"/>
  <c r="F61" i="2"/>
  <c r="J61" i="2" s="1"/>
  <c r="H61" i="2" s="1"/>
  <c r="E62" i="2"/>
  <c r="I62" i="2" s="1"/>
  <c r="AB61" i="2" l="1"/>
  <c r="F62" i="2"/>
  <c r="J62" i="2" s="1"/>
  <c r="H62" i="2" s="1"/>
  <c r="E63" i="2"/>
  <c r="I63" i="2" s="1"/>
  <c r="AB62" i="2" l="1"/>
  <c r="F63" i="2"/>
  <c r="J63" i="2" s="1"/>
  <c r="H63" i="2" s="1"/>
  <c r="E64" i="2"/>
  <c r="I64" i="2" s="1"/>
  <c r="AB63" i="2" l="1"/>
  <c r="F64" i="2"/>
  <c r="J64" i="2" s="1"/>
  <c r="H64" i="2" s="1"/>
  <c r="E65" i="2"/>
  <c r="I65" i="2" s="1"/>
  <c r="AB64" i="2" l="1"/>
  <c r="F65" i="2"/>
  <c r="J65" i="2" s="1"/>
  <c r="H65" i="2" s="1"/>
  <c r="E66" i="2"/>
  <c r="I66" i="2" s="1"/>
  <c r="AB65" i="2" l="1"/>
  <c r="F66" i="2"/>
  <c r="J66" i="2" s="1"/>
  <c r="H66" i="2" s="1"/>
  <c r="E67" i="2"/>
  <c r="I67" i="2" s="1"/>
  <c r="AB66" i="2" l="1"/>
  <c r="F67" i="2"/>
  <c r="J67" i="2" s="1"/>
  <c r="H67" i="2" s="1"/>
  <c r="E68" i="2"/>
  <c r="I68" i="2" s="1"/>
  <c r="AB67" i="2" l="1"/>
  <c r="F68" i="2"/>
  <c r="J68" i="2" s="1"/>
  <c r="H68" i="2" s="1"/>
  <c r="E69" i="2"/>
  <c r="I69" i="2" s="1"/>
  <c r="AB68" i="2" l="1"/>
  <c r="F69" i="2"/>
  <c r="J69" i="2" s="1"/>
  <c r="H69" i="2" s="1"/>
  <c r="E70" i="2"/>
  <c r="I70" i="2" s="1"/>
  <c r="AB69" i="2" l="1"/>
  <c r="F70" i="2"/>
  <c r="J70" i="2" s="1"/>
  <c r="H70" i="2" s="1"/>
  <c r="E71" i="2"/>
  <c r="I71" i="2" s="1"/>
  <c r="AB70" i="2" l="1"/>
  <c r="F71" i="2"/>
  <c r="J71" i="2" s="1"/>
  <c r="H71" i="2" s="1"/>
  <c r="E72" i="2"/>
  <c r="I72" i="2" s="1"/>
  <c r="AB71" i="2" l="1"/>
  <c r="F72" i="2"/>
  <c r="J72" i="2" s="1"/>
  <c r="H72" i="2" s="1"/>
  <c r="E73" i="2"/>
  <c r="I73" i="2" s="1"/>
  <c r="AB72" i="2" l="1"/>
  <c r="F73" i="2"/>
  <c r="J73" i="2" s="1"/>
  <c r="H73" i="2" s="1"/>
  <c r="E74" i="2"/>
  <c r="I74" i="2" s="1"/>
  <c r="AB73" i="2" l="1"/>
  <c r="F74" i="2"/>
  <c r="J74" i="2" s="1"/>
  <c r="H74" i="2" s="1"/>
  <c r="E75" i="2"/>
  <c r="I75" i="2" s="1"/>
  <c r="AB74" i="2" l="1"/>
  <c r="E76" i="2"/>
  <c r="I76" i="2" s="1"/>
  <c r="F75" i="2"/>
  <c r="J75" i="2" s="1"/>
  <c r="H75" i="2" s="1"/>
  <c r="AB75" i="2" l="1"/>
  <c r="E77" i="2"/>
  <c r="I77" i="2" s="1"/>
  <c r="F76" i="2"/>
  <c r="J76" i="2" s="1"/>
  <c r="H76" i="2" s="1"/>
  <c r="AB76" i="2" l="1"/>
  <c r="F77" i="2"/>
  <c r="J77" i="2" s="1"/>
  <c r="H77" i="2" s="1"/>
  <c r="E78" i="2"/>
  <c r="I78" i="2" s="1"/>
  <c r="AB77" i="2" l="1"/>
  <c r="F78" i="2"/>
  <c r="J78" i="2" s="1"/>
  <c r="H78" i="2" s="1"/>
  <c r="E79" i="2"/>
  <c r="I79" i="2" s="1"/>
  <c r="AB78" i="2" l="1"/>
  <c r="F79" i="2"/>
  <c r="J79" i="2" s="1"/>
  <c r="H79" i="2" s="1"/>
  <c r="E80" i="2"/>
  <c r="I80" i="2" s="1"/>
  <c r="AB79" i="2" l="1"/>
  <c r="F80" i="2"/>
  <c r="J80" i="2" s="1"/>
  <c r="H80" i="2" s="1"/>
  <c r="E81" i="2"/>
  <c r="I81" i="2" s="1"/>
  <c r="AB80" i="2" l="1"/>
  <c r="F81" i="2"/>
  <c r="J81" i="2" s="1"/>
  <c r="H81" i="2" s="1"/>
  <c r="E82" i="2"/>
  <c r="I82" i="2" s="1"/>
  <c r="AB81" i="2" l="1"/>
  <c r="F82" i="2"/>
  <c r="J82" i="2" s="1"/>
  <c r="H82" i="2" s="1"/>
  <c r="E83" i="2"/>
  <c r="I83" i="2" s="1"/>
  <c r="AB82" i="2" l="1"/>
  <c r="F83" i="2"/>
  <c r="J83" i="2" s="1"/>
  <c r="H83" i="2" s="1"/>
  <c r="E84" i="2"/>
  <c r="I84" i="2" s="1"/>
  <c r="AB83" i="2" l="1"/>
  <c r="F84" i="2"/>
  <c r="J84" i="2" s="1"/>
  <c r="H84" i="2" s="1"/>
  <c r="E85" i="2"/>
  <c r="I85" i="2" s="1"/>
  <c r="AB84" i="2" l="1"/>
  <c r="F85" i="2"/>
  <c r="J85" i="2" s="1"/>
  <c r="H85" i="2" s="1"/>
  <c r="E86" i="2"/>
  <c r="I86" i="2" s="1"/>
  <c r="AB85" i="2" l="1"/>
  <c r="F86" i="2"/>
  <c r="J86" i="2" s="1"/>
  <c r="H86" i="2" s="1"/>
  <c r="E87" i="2"/>
  <c r="I87" i="2" s="1"/>
  <c r="AB86" i="2" l="1"/>
  <c r="F87" i="2"/>
  <c r="J87" i="2" s="1"/>
  <c r="H87" i="2" s="1"/>
  <c r="E88" i="2"/>
  <c r="I88" i="2" s="1"/>
  <c r="AB87" i="2" l="1"/>
  <c r="F88" i="2"/>
  <c r="J88" i="2" s="1"/>
  <c r="H88" i="2" s="1"/>
  <c r="E89" i="2"/>
  <c r="I89" i="2" s="1"/>
  <c r="AB88" i="2" l="1"/>
  <c r="F89" i="2"/>
  <c r="J89" i="2" s="1"/>
  <c r="H89" i="2" s="1"/>
  <c r="E90" i="2"/>
  <c r="I90" i="2" s="1"/>
  <c r="AB89" i="2" l="1"/>
  <c r="F90" i="2"/>
  <c r="J90" i="2" s="1"/>
  <c r="H90" i="2" s="1"/>
  <c r="E91" i="2"/>
  <c r="I91" i="2" s="1"/>
  <c r="AB90" i="2" l="1"/>
  <c r="F91" i="2"/>
  <c r="J91" i="2" s="1"/>
  <c r="H91" i="2" s="1"/>
  <c r="E92" i="2"/>
  <c r="I92" i="2" s="1"/>
  <c r="AB91" i="2" l="1"/>
  <c r="F92" i="2"/>
  <c r="J92" i="2" s="1"/>
  <c r="H92" i="2" s="1"/>
  <c r="E93" i="2"/>
  <c r="I93" i="2" s="1"/>
  <c r="AB92" i="2" l="1"/>
  <c r="F93" i="2"/>
  <c r="J93" i="2" s="1"/>
  <c r="H93" i="2" s="1"/>
  <c r="E94" i="2"/>
  <c r="I94" i="2" s="1"/>
  <c r="AB93" i="2" l="1"/>
  <c r="F94" i="2"/>
  <c r="J94" i="2" s="1"/>
  <c r="H94" i="2" s="1"/>
  <c r="E95" i="2"/>
  <c r="I95" i="2" s="1"/>
  <c r="AB94" i="2" l="1"/>
  <c r="F95" i="2"/>
  <c r="J95" i="2" s="1"/>
  <c r="H95" i="2" s="1"/>
  <c r="E96" i="2"/>
  <c r="F96" i="2" l="1"/>
  <c r="J96" i="2" s="1"/>
  <c r="I96" i="2"/>
  <c r="H96" i="2" s="1"/>
  <c r="AB95" i="2"/>
  <c r="AB96" i="2" s="1"/>
  <c r="H98" i="2" s="1"/>
  <c r="H101" i="2" l="1"/>
  <c r="H102" i="2"/>
  <c r="H116" i="2"/>
  <c r="H118" i="2" s="1"/>
  <c r="H104" i="2"/>
  <c r="H117" i="2"/>
  <c r="H119" i="2" s="1"/>
  <c r="H99" i="2"/>
  <c r="H100" i="2"/>
  <c r="H105" i="2"/>
  <c r="H113" i="2"/>
  <c r="H115" i="2" s="1"/>
  <c r="H112" i="2"/>
  <c r="H114" i="2" s="1"/>
  <c r="H107" i="2"/>
  <c r="H109" i="2" l="1"/>
  <c r="H108" i="2"/>
</calcChain>
</file>

<file path=xl/sharedStrings.xml><?xml version="1.0" encoding="utf-8"?>
<sst xmlns="http://schemas.openxmlformats.org/spreadsheetml/2006/main" count="87" uniqueCount="49">
  <si>
    <t>股（標普500）</t>
    <phoneticPr fontId="2" type="noConversion"/>
  </si>
  <si>
    <t>債（10年美債）</t>
    <phoneticPr fontId="2" type="noConversion"/>
  </si>
  <si>
    <t>60股</t>
    <phoneticPr fontId="2" type="noConversion"/>
  </si>
  <si>
    <t>40債</t>
    <phoneticPr fontId="2" type="noConversion"/>
  </si>
  <si>
    <t>60-40</t>
    <phoneticPr fontId="2" type="noConversion"/>
  </si>
  <si>
    <t>最差</t>
    <phoneticPr fontId="2" type="noConversion"/>
  </si>
  <si>
    <t>最好</t>
    <phoneticPr fontId="2" type="noConversion"/>
  </si>
  <si>
    <t>Range</t>
    <phoneticPr fontId="2" type="noConversion"/>
  </si>
  <si>
    <t>平均</t>
    <phoneticPr fontId="2" type="noConversion"/>
  </si>
  <si>
    <t>中位數</t>
    <phoneticPr fontId="2" type="noConversion"/>
  </si>
  <si>
    <t>25th  percentile</t>
    <phoneticPr fontId="2" type="noConversion"/>
  </si>
  <si>
    <t>75th percentile</t>
    <phoneticPr fontId="2" type="noConversion"/>
  </si>
  <si>
    <t>標準差（SD )</t>
    <phoneticPr fontId="2" type="noConversion"/>
  </si>
  <si>
    <t>正數年份</t>
    <phoneticPr fontId="2" type="noConversion"/>
  </si>
  <si>
    <t>負數年份</t>
    <phoneticPr fontId="2" type="noConversion"/>
  </si>
  <si>
    <t>正數年份平均</t>
    <phoneticPr fontId="2" type="noConversion"/>
  </si>
  <si>
    <t>負數年份平均</t>
    <phoneticPr fontId="2" type="noConversion"/>
  </si>
  <si>
    <t>負43.8 至  正52.6</t>
    <phoneticPr fontId="2" type="noConversion"/>
  </si>
  <si>
    <t>負16.5 至  正 32.8</t>
    <phoneticPr fontId="2" type="noConversion"/>
  </si>
  <si>
    <t>正雙位數年份</t>
    <phoneticPr fontId="2" type="noConversion"/>
  </si>
  <si>
    <t>負雙位數年份</t>
    <phoneticPr fontId="2" type="noConversion"/>
  </si>
  <si>
    <t>正雙位數年份平均</t>
    <phoneticPr fontId="2" type="noConversion"/>
  </si>
  <si>
    <t>負雙位數年份平均</t>
    <phoneticPr fontId="2" type="noConversion"/>
  </si>
  <si>
    <t>CAGR</t>
    <phoneticPr fontId="2" type="noConversion"/>
  </si>
  <si>
    <t>負27.3 至 正32.9</t>
    <phoneticPr fontId="2" type="noConversion"/>
  </si>
  <si>
    <t>總年份</t>
    <phoneticPr fontId="2" type="noConversion"/>
  </si>
  <si>
    <t>平均/標準差</t>
    <phoneticPr fontId="2" type="noConversion"/>
  </si>
  <si>
    <t>股升</t>
    <phoneticPr fontId="2" type="noConversion"/>
  </si>
  <si>
    <t>債升</t>
    <phoneticPr fontId="2" type="noConversion"/>
  </si>
  <si>
    <t>股跌</t>
    <phoneticPr fontId="2" type="noConversion"/>
  </si>
  <si>
    <t>債跌</t>
    <phoneticPr fontId="2" type="noConversion"/>
  </si>
  <si>
    <t>股升債跌</t>
    <phoneticPr fontId="2" type="noConversion"/>
  </si>
  <si>
    <t>股跌債升</t>
    <phoneticPr fontId="2" type="noConversion"/>
  </si>
  <si>
    <t>總共</t>
    <phoneticPr fontId="2" type="noConversion"/>
  </si>
  <si>
    <t>齊升</t>
    <phoneticPr fontId="2" type="noConversion"/>
  </si>
  <si>
    <t>齊跌</t>
    <phoneticPr fontId="2" type="noConversion"/>
  </si>
  <si>
    <t>齊升雙位</t>
    <phoneticPr fontId="2" type="noConversion"/>
  </si>
  <si>
    <t>齊跌雙位</t>
    <phoneticPr fontId="2" type="noConversion"/>
  </si>
  <si>
    <t>股</t>
    <phoneticPr fontId="2" type="noConversion"/>
  </si>
  <si>
    <t>債</t>
    <phoneticPr fontId="2" type="noConversion"/>
  </si>
  <si>
    <t>撈埋</t>
    <phoneticPr fontId="2" type="noConversion"/>
  </si>
  <si>
    <t>股貢獻</t>
    <phoneticPr fontId="2" type="noConversion"/>
  </si>
  <si>
    <t>債貢獻</t>
    <phoneticPr fontId="2" type="noConversion"/>
  </si>
  <si>
    <t>標準差</t>
    <phoneticPr fontId="2" type="noConversion"/>
  </si>
  <si>
    <t>Sharpe Ratio</t>
    <phoneticPr fontId="2" type="noConversion"/>
  </si>
  <si>
    <t>減走無風險利率</t>
    <phoneticPr fontId="2" type="noConversion"/>
  </si>
  <si>
    <t>組合平均回報</t>
    <phoneticPr fontId="2" type="noConversion"/>
  </si>
  <si>
    <t>"額外"回報</t>
    <phoneticPr fontId="2" type="noConversion"/>
  </si>
  <si>
    <t>Sharpe Ratio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</si>
</sst>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0.0%"/>
    <numFmt numFmtId="178" formatCode="0_ "/>
    <numFmt numFmtId="181" formatCode="0.00_ "/>
    <numFmt numFmtId="182" formatCode="0.000%"/>
    <numFmt numFmtId="184" formatCode="0.000_ 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8" fontId="0" fillId="0" borderId="0" xfId="1" applyNumberFormat="1" applyFont="1">
      <alignment vertical="center"/>
    </xf>
    <xf numFmtId="177" fontId="0" fillId="2" borderId="0" xfId="1" applyNumberFormat="1" applyFont="1" applyFill="1">
      <alignment vertical="center"/>
    </xf>
    <xf numFmtId="177" fontId="0" fillId="0" borderId="0" xfId="1" applyNumberFormat="1" applyFont="1" applyFill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184" fontId="0" fillId="0" borderId="0" xfId="0" applyNumberFormat="1">
      <alignment vertical="center"/>
    </xf>
    <xf numFmtId="177" fontId="3" fillId="0" borderId="0" xfId="1" applyNumberFormat="1" applyFont="1">
      <alignment vertical="center"/>
    </xf>
  </cellXfs>
  <cellStyles count="2">
    <cellStyle name="一般" xfId="0" builtinId="0"/>
    <cellStyle name="百分比" xfId="1" builtinId="5"/>
  </cellStyles>
  <dxfs count="6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C0142-78F8-467A-B2C7-A77D69E9645F}">
  <dimension ref="A1:Y119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96" sqref="C96"/>
    </sheetView>
  </sheetViews>
  <sheetFormatPr defaultRowHeight="16.5" outlineLevelRow="1" x14ac:dyDescent="0.25"/>
  <cols>
    <col min="1" max="1" width="14.125" bestFit="1" customWidth="1"/>
    <col min="2" max="2" width="16.875" style="1" bestFit="1" customWidth="1"/>
    <col min="3" max="3" width="16.75" style="1" bestFit="1" customWidth="1"/>
    <col min="4" max="4" width="3" customWidth="1"/>
    <col min="5" max="5" width="10.5" style="1" customWidth="1"/>
    <col min="6" max="6" width="7.125" style="1" customWidth="1"/>
    <col min="7" max="8" width="6.5" style="1" customWidth="1"/>
    <col min="9" max="12" width="7.75" style="1" bestFit="1" customWidth="1"/>
    <col min="13" max="13" width="2.25" style="1" customWidth="1"/>
    <col min="14" max="15" width="12.125" style="1" bestFit="1" customWidth="1"/>
    <col min="16" max="17" width="7.75" style="1" bestFit="1" customWidth="1"/>
    <col min="18" max="18" width="12.125" style="1" bestFit="1" customWidth="1"/>
    <col min="19" max="19" width="12.125" bestFit="1" customWidth="1"/>
    <col min="20" max="20" width="10.5" hidden="1" customWidth="1"/>
    <col min="21" max="21" width="9.25" hidden="1" customWidth="1"/>
    <col min="22" max="24" width="0" hidden="1" customWidth="1"/>
    <col min="25" max="25" width="10.5" hidden="1" customWidth="1"/>
  </cols>
  <sheetData>
    <row r="1" spans="1:25" x14ac:dyDescent="0.25">
      <c r="B1" s="1" t="s">
        <v>0</v>
      </c>
      <c r="C1" s="1" t="s">
        <v>1</v>
      </c>
      <c r="E1" s="1" t="s">
        <v>4</v>
      </c>
      <c r="F1" s="1" t="s">
        <v>2</v>
      </c>
      <c r="G1" s="1" t="s">
        <v>3</v>
      </c>
      <c r="I1" s="1" t="s">
        <v>27</v>
      </c>
      <c r="J1" s="1" t="s">
        <v>29</v>
      </c>
      <c r="K1" s="1" t="s">
        <v>28</v>
      </c>
      <c r="L1" s="1" t="s">
        <v>30</v>
      </c>
      <c r="N1" s="1" t="s">
        <v>31</v>
      </c>
      <c r="O1" s="1" t="s">
        <v>32</v>
      </c>
      <c r="P1" s="1" t="s">
        <v>34</v>
      </c>
      <c r="Q1" s="1" t="s">
        <v>35</v>
      </c>
      <c r="R1" s="1" t="s">
        <v>36</v>
      </c>
      <c r="S1" s="1" t="s">
        <v>37</v>
      </c>
    </row>
    <row r="2" spans="1:25" x14ac:dyDescent="0.25">
      <c r="A2">
        <v>1928</v>
      </c>
      <c r="B2" s="2">
        <v>0.43799999999999994</v>
      </c>
      <c r="C2" s="2">
        <v>8.0000000000000002E-3</v>
      </c>
      <c r="D2" s="2"/>
      <c r="E2" s="2">
        <f t="shared" ref="E2:E33" si="0">F2+G2</f>
        <v>0.26599999999999996</v>
      </c>
      <c r="F2" s="2">
        <f t="shared" ref="F2:F33" si="1">B2*0.6</f>
        <v>0.26279999999999998</v>
      </c>
      <c r="G2" s="2">
        <f t="shared" ref="G2:G33" si="2">C2*0.4</f>
        <v>3.2000000000000002E-3</v>
      </c>
      <c r="H2" s="2"/>
      <c r="I2" s="3">
        <f>IF(B2&gt;0,1,0)</f>
        <v>1</v>
      </c>
      <c r="J2" s="3">
        <f t="shared" ref="J2:J5" si="3">IF(B2&lt;0,1,0)</f>
        <v>0</v>
      </c>
      <c r="K2" s="3">
        <f>IF(C2&gt;0,1,0)</f>
        <v>1</v>
      </c>
      <c r="L2" s="3">
        <f>IF(C2&lt;0,1,0)</f>
        <v>0</v>
      </c>
      <c r="M2" s="3"/>
      <c r="N2" s="3">
        <f>IF(I2+L2=2,1,0)</f>
        <v>0</v>
      </c>
      <c r="O2" s="3">
        <f>IF(J2+K2=2,1,0)</f>
        <v>0</v>
      </c>
      <c r="P2" s="3">
        <f>IF(I2+K2=2,1,0)</f>
        <v>1</v>
      </c>
      <c r="Q2" s="3">
        <f>IF(J2+L2=2,1,0)</f>
        <v>0</v>
      </c>
      <c r="R2" s="3">
        <v>0</v>
      </c>
      <c r="S2">
        <v>0</v>
      </c>
      <c r="T2" s="2">
        <f>B2+1</f>
        <v>1.4379999999999999</v>
      </c>
      <c r="U2" s="2">
        <f>C2+1</f>
        <v>1.008</v>
      </c>
      <c r="V2" s="2"/>
      <c r="W2" s="2"/>
      <c r="X2" s="2"/>
      <c r="Y2" s="2">
        <f>E2+1</f>
        <v>1.266</v>
      </c>
    </row>
    <row r="3" spans="1:25" hidden="1" outlineLevel="1" x14ac:dyDescent="0.25">
      <c r="A3">
        <v>1929</v>
      </c>
      <c r="B3" s="2">
        <v>-8.3000000000000004E-2</v>
      </c>
      <c r="C3" s="2">
        <v>4.2000000000000003E-2</v>
      </c>
      <c r="D3" s="2"/>
      <c r="E3" s="2">
        <f t="shared" si="0"/>
        <v>-3.3000000000000002E-2</v>
      </c>
      <c r="F3" s="2">
        <f t="shared" si="1"/>
        <v>-4.9800000000000004E-2</v>
      </c>
      <c r="G3" s="2">
        <f t="shared" si="2"/>
        <v>1.6800000000000002E-2</v>
      </c>
      <c r="H3" s="2"/>
      <c r="I3" s="3">
        <f t="shared" ref="I3:I66" si="4">IF(B3&gt;0,1,0)</f>
        <v>0</v>
      </c>
      <c r="J3" s="3">
        <f t="shared" si="3"/>
        <v>1</v>
      </c>
      <c r="K3" s="3">
        <f t="shared" ref="K3:K66" si="5">IF(C3&gt;0,1,0)</f>
        <v>1</v>
      </c>
      <c r="L3" s="3">
        <f t="shared" ref="L3:L66" si="6">IF(C3&lt;0,1,0)</f>
        <v>0</v>
      </c>
      <c r="M3" s="3"/>
      <c r="N3" s="3">
        <f t="shared" ref="N3:N66" si="7">IF(I3+L3=2,1,0)</f>
        <v>0</v>
      </c>
      <c r="O3" s="3">
        <f t="shared" ref="O3:O66" si="8">IF(J3+K3=2,1,0)</f>
        <v>1</v>
      </c>
      <c r="P3" s="3">
        <f t="shared" ref="P3:P66" si="9">IF(I3+K3=2,1,0)</f>
        <v>0</v>
      </c>
      <c r="Q3" s="3">
        <f t="shared" ref="Q3:Q66" si="10">IF(J3+L3=2,1,0)</f>
        <v>0</v>
      </c>
      <c r="R3" s="3">
        <v>0</v>
      </c>
      <c r="S3">
        <v>0</v>
      </c>
      <c r="T3" s="2">
        <f t="shared" ref="T3:T34" si="11">T2*(1+B3)</f>
        <v>1.318646</v>
      </c>
      <c r="U3" s="2">
        <f t="shared" ref="U3:U34" si="12">U2*(1+C3)</f>
        <v>1.0503359999999999</v>
      </c>
      <c r="V3" s="2"/>
      <c r="W3" s="2"/>
      <c r="X3" s="2"/>
      <c r="Y3" s="2">
        <f>Y2*(1+E3)</f>
        <v>1.2242219999999999</v>
      </c>
    </row>
    <row r="4" spans="1:25" hidden="1" outlineLevel="1" x14ac:dyDescent="0.25">
      <c r="A4">
        <v>1930</v>
      </c>
      <c r="B4" s="2">
        <v>-0.251</v>
      </c>
      <c r="C4" s="2">
        <v>4.4999999999999998E-2</v>
      </c>
      <c r="D4" s="2"/>
      <c r="E4" s="2">
        <f t="shared" si="0"/>
        <v>-0.1326</v>
      </c>
      <c r="F4" s="2">
        <f t="shared" si="1"/>
        <v>-0.15059999999999998</v>
      </c>
      <c r="G4" s="2">
        <f t="shared" si="2"/>
        <v>1.7999999999999999E-2</v>
      </c>
      <c r="H4" s="2"/>
      <c r="I4" s="3">
        <f t="shared" si="4"/>
        <v>0</v>
      </c>
      <c r="J4" s="3">
        <f t="shared" si="3"/>
        <v>1</v>
      </c>
      <c r="K4" s="3">
        <f t="shared" si="5"/>
        <v>1</v>
      </c>
      <c r="L4" s="3">
        <f t="shared" si="6"/>
        <v>0</v>
      </c>
      <c r="M4" s="3"/>
      <c r="N4" s="3">
        <f t="shared" si="7"/>
        <v>0</v>
      </c>
      <c r="O4" s="3">
        <f t="shared" si="8"/>
        <v>1</v>
      </c>
      <c r="P4" s="3">
        <f t="shared" si="9"/>
        <v>0</v>
      </c>
      <c r="Q4" s="3">
        <f t="shared" si="10"/>
        <v>0</v>
      </c>
      <c r="R4" s="3">
        <v>0</v>
      </c>
      <c r="S4">
        <v>0</v>
      </c>
      <c r="T4" s="2">
        <f t="shared" si="11"/>
        <v>0.98766585399999995</v>
      </c>
      <c r="U4" s="2">
        <f t="shared" si="12"/>
        <v>1.0976011199999998</v>
      </c>
      <c r="V4" s="2"/>
      <c r="W4" s="2"/>
      <c r="X4" s="2"/>
      <c r="Y4" s="2">
        <f t="shared" ref="Y4:Y67" si="13">Y3*(1+E4)</f>
        <v>1.0618901627999999</v>
      </c>
    </row>
    <row r="5" spans="1:25" hidden="1" outlineLevel="1" x14ac:dyDescent="0.25">
      <c r="A5">
        <v>1931</v>
      </c>
      <c r="B5" s="2">
        <v>-0.43799999999999994</v>
      </c>
      <c r="C5" s="2">
        <v>-2.6000000000000002E-2</v>
      </c>
      <c r="D5" s="2"/>
      <c r="E5" s="2">
        <f t="shared" si="0"/>
        <v>-0.2732</v>
      </c>
      <c r="F5" s="2">
        <f t="shared" si="1"/>
        <v>-0.26279999999999998</v>
      </c>
      <c r="G5" s="2">
        <f t="shared" si="2"/>
        <v>-1.0400000000000001E-2</v>
      </c>
      <c r="H5" s="2"/>
      <c r="I5" s="3">
        <f t="shared" si="4"/>
        <v>0</v>
      </c>
      <c r="J5" s="3">
        <f t="shared" si="3"/>
        <v>1</v>
      </c>
      <c r="K5" s="3">
        <f t="shared" si="5"/>
        <v>0</v>
      </c>
      <c r="L5" s="3">
        <f t="shared" si="6"/>
        <v>1</v>
      </c>
      <c r="M5" s="3"/>
      <c r="N5" s="3">
        <f t="shared" si="7"/>
        <v>0</v>
      </c>
      <c r="O5" s="3">
        <f t="shared" si="8"/>
        <v>0</v>
      </c>
      <c r="P5" s="3">
        <f t="shared" si="9"/>
        <v>0</v>
      </c>
      <c r="Q5" s="3">
        <f t="shared" si="10"/>
        <v>1</v>
      </c>
      <c r="R5" s="3">
        <v>0</v>
      </c>
      <c r="S5">
        <v>0</v>
      </c>
      <c r="T5" s="2">
        <f t="shared" si="11"/>
        <v>0.55506820994799999</v>
      </c>
      <c r="U5" s="2">
        <f t="shared" si="12"/>
        <v>1.0690634908799996</v>
      </c>
      <c r="V5" s="2"/>
      <c r="W5" s="2"/>
      <c r="X5" s="2"/>
      <c r="Y5" s="2">
        <f t="shared" si="13"/>
        <v>0.77178177032303996</v>
      </c>
    </row>
    <row r="6" spans="1:25" hidden="1" outlineLevel="1" x14ac:dyDescent="0.25">
      <c r="A6">
        <v>1932</v>
      </c>
      <c r="B6" s="2">
        <v>-8.5999999999999993E-2</v>
      </c>
      <c r="C6" s="2">
        <v>8.8000000000000009E-2</v>
      </c>
      <c r="D6" s="2"/>
      <c r="E6" s="2">
        <f t="shared" si="0"/>
        <v>-1.6399999999999991E-2</v>
      </c>
      <c r="F6" s="2">
        <f t="shared" si="1"/>
        <v>-5.1599999999999993E-2</v>
      </c>
      <c r="G6" s="2">
        <f t="shared" si="2"/>
        <v>3.5200000000000002E-2</v>
      </c>
      <c r="H6" s="2"/>
      <c r="I6" s="3">
        <f t="shared" si="4"/>
        <v>0</v>
      </c>
      <c r="J6" s="3">
        <f>IF(B6&lt;0,1,0)</f>
        <v>1</v>
      </c>
      <c r="K6" s="3">
        <f t="shared" si="5"/>
        <v>1</v>
      </c>
      <c r="L6" s="3">
        <f t="shared" si="6"/>
        <v>0</v>
      </c>
      <c r="M6" s="3"/>
      <c r="N6" s="3">
        <f t="shared" si="7"/>
        <v>0</v>
      </c>
      <c r="O6" s="3">
        <f t="shared" si="8"/>
        <v>1</v>
      </c>
      <c r="P6" s="3">
        <f t="shared" si="9"/>
        <v>0</v>
      </c>
      <c r="Q6" s="3">
        <f t="shared" si="10"/>
        <v>0</v>
      </c>
      <c r="R6" s="3">
        <v>0</v>
      </c>
      <c r="S6">
        <v>0</v>
      </c>
      <c r="T6" s="2">
        <f t="shared" si="11"/>
        <v>0.50733234389247206</v>
      </c>
      <c r="U6" s="2">
        <f t="shared" si="12"/>
        <v>1.1631410780774396</v>
      </c>
      <c r="V6" s="2"/>
      <c r="W6" s="2"/>
      <c r="X6" s="2"/>
      <c r="Y6" s="2">
        <f t="shared" si="13"/>
        <v>0.75912454928974216</v>
      </c>
    </row>
    <row r="7" spans="1:25" hidden="1" outlineLevel="1" x14ac:dyDescent="0.25">
      <c r="A7">
        <v>1933</v>
      </c>
      <c r="B7" s="2">
        <v>0.5</v>
      </c>
      <c r="C7" s="2">
        <v>1.9E-2</v>
      </c>
      <c r="D7" s="2"/>
      <c r="E7" s="2">
        <f t="shared" si="0"/>
        <v>0.30759999999999998</v>
      </c>
      <c r="F7" s="2">
        <f t="shared" si="1"/>
        <v>0.3</v>
      </c>
      <c r="G7" s="2">
        <f t="shared" si="2"/>
        <v>7.6E-3</v>
      </c>
      <c r="H7" s="2"/>
      <c r="I7" s="3">
        <f t="shared" si="4"/>
        <v>1</v>
      </c>
      <c r="J7" s="3">
        <f t="shared" ref="J7:J70" si="14">IF(B7&lt;0,1,0)</f>
        <v>0</v>
      </c>
      <c r="K7" s="3">
        <f t="shared" si="5"/>
        <v>1</v>
      </c>
      <c r="L7" s="3">
        <f t="shared" si="6"/>
        <v>0</v>
      </c>
      <c r="M7" s="3"/>
      <c r="N7" s="3">
        <f t="shared" si="7"/>
        <v>0</v>
      </c>
      <c r="O7" s="3">
        <f t="shared" si="8"/>
        <v>0</v>
      </c>
      <c r="P7" s="3">
        <f t="shared" si="9"/>
        <v>1</v>
      </c>
      <c r="Q7" s="3">
        <f t="shared" si="10"/>
        <v>0</v>
      </c>
      <c r="R7" s="3">
        <v>0</v>
      </c>
      <c r="S7">
        <v>0</v>
      </c>
      <c r="T7" s="2">
        <f t="shared" si="11"/>
        <v>0.76099851583870803</v>
      </c>
      <c r="U7" s="2">
        <f t="shared" si="12"/>
        <v>1.1852407585609108</v>
      </c>
      <c r="V7" s="2"/>
      <c r="W7" s="2"/>
      <c r="X7" s="2"/>
      <c r="Y7" s="2">
        <f t="shared" si="13"/>
        <v>0.99263126065126672</v>
      </c>
    </row>
    <row r="8" spans="1:25" hidden="1" outlineLevel="1" x14ac:dyDescent="0.25">
      <c r="A8">
        <v>1934</v>
      </c>
      <c r="B8" s="2">
        <v>-1.2E-2</v>
      </c>
      <c r="C8" s="2">
        <v>0.08</v>
      </c>
      <c r="D8" s="2"/>
      <c r="E8" s="2">
        <f t="shared" si="0"/>
        <v>2.4800000000000003E-2</v>
      </c>
      <c r="F8" s="2">
        <f t="shared" si="1"/>
        <v>-7.1999999999999998E-3</v>
      </c>
      <c r="G8" s="2">
        <f t="shared" si="2"/>
        <v>3.2000000000000001E-2</v>
      </c>
      <c r="H8" s="2"/>
      <c r="I8" s="3">
        <f t="shared" si="4"/>
        <v>0</v>
      </c>
      <c r="J8" s="3">
        <f t="shared" si="14"/>
        <v>1</v>
      </c>
      <c r="K8" s="3">
        <f t="shared" si="5"/>
        <v>1</v>
      </c>
      <c r="L8" s="3">
        <f t="shared" si="6"/>
        <v>0</v>
      </c>
      <c r="M8" s="3"/>
      <c r="N8" s="3">
        <f t="shared" si="7"/>
        <v>0</v>
      </c>
      <c r="O8" s="3">
        <f t="shared" si="8"/>
        <v>1</v>
      </c>
      <c r="P8" s="3">
        <f t="shared" si="9"/>
        <v>0</v>
      </c>
      <c r="Q8" s="3">
        <f t="shared" si="10"/>
        <v>0</v>
      </c>
      <c r="R8" s="3">
        <v>0</v>
      </c>
      <c r="S8">
        <v>0</v>
      </c>
      <c r="T8" s="2">
        <f t="shared" si="11"/>
        <v>0.75186653364864353</v>
      </c>
      <c r="U8" s="2">
        <f t="shared" si="12"/>
        <v>1.2800600192457838</v>
      </c>
      <c r="V8" s="2"/>
      <c r="W8" s="2"/>
      <c r="X8" s="2"/>
      <c r="Y8" s="2">
        <f t="shared" si="13"/>
        <v>1.0172485159154181</v>
      </c>
    </row>
    <row r="9" spans="1:25" hidden="1" outlineLevel="1" x14ac:dyDescent="0.25">
      <c r="A9">
        <v>1935</v>
      </c>
      <c r="B9" s="2">
        <v>0.46700000000000003</v>
      </c>
      <c r="C9" s="2">
        <v>4.4999999999999998E-2</v>
      </c>
      <c r="D9" s="2"/>
      <c r="E9" s="2">
        <f t="shared" si="0"/>
        <v>0.29820000000000002</v>
      </c>
      <c r="F9" s="2">
        <f t="shared" si="1"/>
        <v>0.2802</v>
      </c>
      <c r="G9" s="2">
        <f t="shared" si="2"/>
        <v>1.7999999999999999E-2</v>
      </c>
      <c r="H9" s="2"/>
      <c r="I9" s="3">
        <f t="shared" si="4"/>
        <v>1</v>
      </c>
      <c r="J9" s="3">
        <f t="shared" si="14"/>
        <v>0</v>
      </c>
      <c r="K9" s="3">
        <f t="shared" si="5"/>
        <v>1</v>
      </c>
      <c r="L9" s="3">
        <f t="shared" si="6"/>
        <v>0</v>
      </c>
      <c r="M9" s="3"/>
      <c r="N9" s="3">
        <f t="shared" si="7"/>
        <v>0</v>
      </c>
      <c r="O9" s="3">
        <f t="shared" si="8"/>
        <v>0</v>
      </c>
      <c r="P9" s="3">
        <f t="shared" si="9"/>
        <v>1</v>
      </c>
      <c r="Q9" s="3">
        <f t="shared" si="10"/>
        <v>0</v>
      </c>
      <c r="R9" s="3">
        <v>0</v>
      </c>
      <c r="S9">
        <v>0</v>
      </c>
      <c r="T9" s="2">
        <f t="shared" si="11"/>
        <v>1.1029882048625601</v>
      </c>
      <c r="U9" s="2">
        <f t="shared" si="12"/>
        <v>1.3376627201118441</v>
      </c>
      <c r="V9" s="2"/>
      <c r="W9" s="2"/>
      <c r="X9" s="2"/>
      <c r="Y9" s="2">
        <f t="shared" si="13"/>
        <v>1.3205920233613957</v>
      </c>
    </row>
    <row r="10" spans="1:25" hidden="1" outlineLevel="1" x14ac:dyDescent="0.25">
      <c r="A10">
        <v>1936</v>
      </c>
      <c r="B10" s="2">
        <v>0.31900000000000001</v>
      </c>
      <c r="C10" s="2">
        <v>0.05</v>
      </c>
      <c r="D10" s="2"/>
      <c r="E10" s="2">
        <f t="shared" si="0"/>
        <v>0.21139999999999998</v>
      </c>
      <c r="F10" s="2">
        <f t="shared" si="1"/>
        <v>0.19139999999999999</v>
      </c>
      <c r="G10" s="2">
        <f t="shared" si="2"/>
        <v>2.0000000000000004E-2</v>
      </c>
      <c r="H10" s="2"/>
      <c r="I10" s="3">
        <f t="shared" si="4"/>
        <v>1</v>
      </c>
      <c r="J10" s="3">
        <f t="shared" si="14"/>
        <v>0</v>
      </c>
      <c r="K10" s="3">
        <f t="shared" si="5"/>
        <v>1</v>
      </c>
      <c r="L10" s="3">
        <f t="shared" si="6"/>
        <v>0</v>
      </c>
      <c r="M10" s="3"/>
      <c r="N10" s="3">
        <f t="shared" si="7"/>
        <v>0</v>
      </c>
      <c r="O10" s="3">
        <f t="shared" si="8"/>
        <v>0</v>
      </c>
      <c r="P10" s="3">
        <f t="shared" si="9"/>
        <v>1</v>
      </c>
      <c r="Q10" s="3">
        <f t="shared" si="10"/>
        <v>0</v>
      </c>
      <c r="R10" s="3">
        <v>0</v>
      </c>
      <c r="S10">
        <v>0</v>
      </c>
      <c r="T10" s="2">
        <f t="shared" si="11"/>
        <v>1.4548414422137168</v>
      </c>
      <c r="U10" s="2">
        <f t="shared" si="12"/>
        <v>1.4045458561174364</v>
      </c>
      <c r="V10" s="2"/>
      <c r="W10" s="2"/>
      <c r="X10" s="2"/>
      <c r="Y10" s="2">
        <f t="shared" si="13"/>
        <v>1.5997651770999948</v>
      </c>
    </row>
    <row r="11" spans="1:25" hidden="1" outlineLevel="1" x14ac:dyDescent="0.25">
      <c r="A11">
        <v>1937</v>
      </c>
      <c r="B11" s="2">
        <v>-0.35299999999999998</v>
      </c>
      <c r="C11" s="2">
        <v>1.3999999999999999E-2</v>
      </c>
      <c r="D11" s="2"/>
      <c r="E11" s="2">
        <f t="shared" si="0"/>
        <v>-0.20619999999999999</v>
      </c>
      <c r="F11" s="2">
        <f t="shared" si="1"/>
        <v>-0.21179999999999999</v>
      </c>
      <c r="G11" s="2">
        <f t="shared" si="2"/>
        <v>5.5999999999999999E-3</v>
      </c>
      <c r="H11" s="2"/>
      <c r="I11" s="3">
        <f t="shared" si="4"/>
        <v>0</v>
      </c>
      <c r="J11" s="3">
        <f t="shared" si="14"/>
        <v>1</v>
      </c>
      <c r="K11" s="3">
        <f t="shared" si="5"/>
        <v>1</v>
      </c>
      <c r="L11" s="3">
        <f t="shared" si="6"/>
        <v>0</v>
      </c>
      <c r="M11" s="3"/>
      <c r="N11" s="3">
        <f t="shared" si="7"/>
        <v>0</v>
      </c>
      <c r="O11" s="3">
        <f t="shared" si="8"/>
        <v>1</v>
      </c>
      <c r="P11" s="3">
        <f t="shared" si="9"/>
        <v>0</v>
      </c>
      <c r="Q11" s="3">
        <f t="shared" si="10"/>
        <v>0</v>
      </c>
      <c r="R11" s="3">
        <v>0</v>
      </c>
      <c r="S11">
        <v>0</v>
      </c>
      <c r="T11" s="2">
        <f t="shared" si="11"/>
        <v>0.94128241311227479</v>
      </c>
      <c r="U11" s="2">
        <f t="shared" si="12"/>
        <v>1.4242094981030806</v>
      </c>
      <c r="V11" s="2"/>
      <c r="W11" s="2"/>
      <c r="X11" s="2"/>
      <c r="Y11" s="2">
        <f t="shared" si="13"/>
        <v>1.2698935975819758</v>
      </c>
    </row>
    <row r="12" spans="1:25" hidden="1" outlineLevel="1" x14ac:dyDescent="0.25">
      <c r="A12">
        <v>1938</v>
      </c>
      <c r="B12" s="2">
        <v>0.29299999999999998</v>
      </c>
      <c r="C12" s="2">
        <v>4.2000000000000003E-2</v>
      </c>
      <c r="D12" s="2"/>
      <c r="E12" s="2">
        <f t="shared" si="0"/>
        <v>0.19259999999999999</v>
      </c>
      <c r="F12" s="2">
        <f t="shared" si="1"/>
        <v>0.17579999999999998</v>
      </c>
      <c r="G12" s="2">
        <f t="shared" si="2"/>
        <v>1.6800000000000002E-2</v>
      </c>
      <c r="H12" s="2"/>
      <c r="I12" s="3">
        <f t="shared" si="4"/>
        <v>1</v>
      </c>
      <c r="J12" s="3">
        <f t="shared" si="14"/>
        <v>0</v>
      </c>
      <c r="K12" s="3">
        <f t="shared" si="5"/>
        <v>1</v>
      </c>
      <c r="L12" s="3">
        <f t="shared" si="6"/>
        <v>0</v>
      </c>
      <c r="M12" s="3"/>
      <c r="N12" s="3">
        <f t="shared" si="7"/>
        <v>0</v>
      </c>
      <c r="O12" s="3">
        <f t="shared" si="8"/>
        <v>0</v>
      </c>
      <c r="P12" s="3">
        <f t="shared" si="9"/>
        <v>1</v>
      </c>
      <c r="Q12" s="3">
        <f t="shared" si="10"/>
        <v>0</v>
      </c>
      <c r="R12" s="3">
        <v>0</v>
      </c>
      <c r="S12">
        <v>0</v>
      </c>
      <c r="T12" s="2">
        <f t="shared" si="11"/>
        <v>1.2170781601541711</v>
      </c>
      <c r="U12" s="2">
        <f t="shared" si="12"/>
        <v>1.4840262970234102</v>
      </c>
      <c r="V12" s="2"/>
      <c r="W12" s="2"/>
      <c r="X12" s="2"/>
      <c r="Y12" s="2">
        <f t="shared" si="13"/>
        <v>1.5144751044762645</v>
      </c>
    </row>
    <row r="13" spans="1:25" hidden="1" outlineLevel="1" x14ac:dyDescent="0.25">
      <c r="A13">
        <v>1939</v>
      </c>
      <c r="B13" s="2">
        <v>-1.1000000000000001E-2</v>
      </c>
      <c r="C13" s="2">
        <v>4.4000000000000004E-2</v>
      </c>
      <c r="D13" s="2"/>
      <c r="E13" s="2">
        <f t="shared" si="0"/>
        <v>1.0999999999999999E-2</v>
      </c>
      <c r="F13" s="2">
        <f t="shared" si="1"/>
        <v>-6.6000000000000008E-3</v>
      </c>
      <c r="G13" s="2">
        <f t="shared" si="2"/>
        <v>1.7600000000000001E-2</v>
      </c>
      <c r="H13" s="2"/>
      <c r="I13" s="3">
        <f t="shared" si="4"/>
        <v>0</v>
      </c>
      <c r="J13" s="3">
        <f t="shared" si="14"/>
        <v>1</v>
      </c>
      <c r="K13" s="3">
        <f t="shared" si="5"/>
        <v>1</v>
      </c>
      <c r="L13" s="3">
        <f t="shared" si="6"/>
        <v>0</v>
      </c>
      <c r="M13" s="3"/>
      <c r="N13" s="3">
        <f t="shared" si="7"/>
        <v>0</v>
      </c>
      <c r="O13" s="3">
        <f t="shared" si="8"/>
        <v>1</v>
      </c>
      <c r="P13" s="3">
        <f t="shared" si="9"/>
        <v>0</v>
      </c>
      <c r="Q13" s="3">
        <f t="shared" si="10"/>
        <v>0</v>
      </c>
      <c r="R13" s="3">
        <v>0</v>
      </c>
      <c r="S13">
        <v>0</v>
      </c>
      <c r="T13" s="2">
        <f t="shared" si="11"/>
        <v>1.2036903003924753</v>
      </c>
      <c r="U13" s="2">
        <f t="shared" si="12"/>
        <v>1.5493234540924403</v>
      </c>
      <c r="V13" s="2"/>
      <c r="W13" s="2"/>
      <c r="X13" s="2"/>
      <c r="Y13" s="2">
        <f t="shared" si="13"/>
        <v>1.5311343306255032</v>
      </c>
    </row>
    <row r="14" spans="1:25" hidden="1" outlineLevel="1" x14ac:dyDescent="0.25">
      <c r="A14">
        <v>1940</v>
      </c>
      <c r="B14" s="2">
        <v>-0.107</v>
      </c>
      <c r="C14" s="2">
        <v>5.4000000000000006E-2</v>
      </c>
      <c r="D14" s="2"/>
      <c r="E14" s="2">
        <f t="shared" si="0"/>
        <v>-4.2599999999999985E-2</v>
      </c>
      <c r="F14" s="2">
        <f t="shared" si="1"/>
        <v>-6.4199999999999993E-2</v>
      </c>
      <c r="G14" s="2">
        <f t="shared" si="2"/>
        <v>2.1600000000000005E-2</v>
      </c>
      <c r="H14" s="2"/>
      <c r="I14" s="3">
        <f t="shared" si="4"/>
        <v>0</v>
      </c>
      <c r="J14" s="3">
        <f t="shared" si="14"/>
        <v>1</v>
      </c>
      <c r="K14" s="3">
        <f t="shared" si="5"/>
        <v>1</v>
      </c>
      <c r="L14" s="3">
        <f t="shared" si="6"/>
        <v>0</v>
      </c>
      <c r="M14" s="3"/>
      <c r="N14" s="3">
        <f t="shared" si="7"/>
        <v>0</v>
      </c>
      <c r="O14" s="3">
        <f t="shared" si="8"/>
        <v>1</v>
      </c>
      <c r="P14" s="3">
        <f t="shared" si="9"/>
        <v>0</v>
      </c>
      <c r="Q14" s="3">
        <f t="shared" si="10"/>
        <v>0</v>
      </c>
      <c r="R14" s="3">
        <v>0</v>
      </c>
      <c r="S14">
        <v>0</v>
      </c>
      <c r="T14" s="2">
        <f t="shared" si="11"/>
        <v>1.0748954382504805</v>
      </c>
      <c r="U14" s="2">
        <f t="shared" si="12"/>
        <v>1.6329869206134322</v>
      </c>
      <c r="V14" s="2"/>
      <c r="W14" s="2"/>
      <c r="X14" s="2"/>
      <c r="Y14" s="2">
        <f t="shared" si="13"/>
        <v>1.4659080081408569</v>
      </c>
    </row>
    <row r="15" spans="1:25" hidden="1" outlineLevel="1" x14ac:dyDescent="0.25">
      <c r="A15">
        <v>1941</v>
      </c>
      <c r="B15" s="2">
        <v>-0.128</v>
      </c>
      <c r="C15" s="2">
        <v>-0.02</v>
      </c>
      <c r="D15" s="2"/>
      <c r="E15" s="2">
        <f t="shared" si="0"/>
        <v>-8.4799999999999986E-2</v>
      </c>
      <c r="F15" s="2">
        <f t="shared" si="1"/>
        <v>-7.6799999999999993E-2</v>
      </c>
      <c r="G15" s="2">
        <f t="shared" si="2"/>
        <v>-8.0000000000000002E-3</v>
      </c>
      <c r="H15" s="2"/>
      <c r="I15" s="3">
        <f t="shared" si="4"/>
        <v>0</v>
      </c>
      <c r="J15" s="3">
        <f t="shared" si="14"/>
        <v>1</v>
      </c>
      <c r="K15" s="3">
        <f t="shared" si="5"/>
        <v>0</v>
      </c>
      <c r="L15" s="3">
        <f t="shared" si="6"/>
        <v>1</v>
      </c>
      <c r="M15" s="3"/>
      <c r="N15" s="3">
        <f t="shared" si="7"/>
        <v>0</v>
      </c>
      <c r="O15" s="3">
        <f t="shared" si="8"/>
        <v>0</v>
      </c>
      <c r="P15" s="3">
        <f t="shared" si="9"/>
        <v>0</v>
      </c>
      <c r="Q15" s="3">
        <f t="shared" si="10"/>
        <v>1</v>
      </c>
      <c r="R15" s="3">
        <v>0</v>
      </c>
      <c r="S15">
        <v>0</v>
      </c>
      <c r="T15" s="2">
        <f t="shared" si="11"/>
        <v>0.93730882215441902</v>
      </c>
      <c r="U15" s="2">
        <f t="shared" si="12"/>
        <v>1.6003271822011635</v>
      </c>
      <c r="V15" s="2"/>
      <c r="W15" s="2"/>
      <c r="X15" s="2"/>
      <c r="Y15" s="2">
        <f t="shared" si="13"/>
        <v>1.3415990090505123</v>
      </c>
    </row>
    <row r="16" spans="1:25" hidden="1" outlineLevel="1" x14ac:dyDescent="0.25">
      <c r="A16">
        <v>1942</v>
      </c>
      <c r="B16" s="2">
        <v>0.192</v>
      </c>
      <c r="C16" s="2">
        <v>2.3E-2</v>
      </c>
      <c r="D16" s="2"/>
      <c r="E16" s="2">
        <f t="shared" si="0"/>
        <v>0.1244</v>
      </c>
      <c r="F16" s="2">
        <f t="shared" si="1"/>
        <v>0.1152</v>
      </c>
      <c r="G16" s="2">
        <f t="shared" si="2"/>
        <v>9.1999999999999998E-3</v>
      </c>
      <c r="H16" s="2"/>
      <c r="I16" s="3">
        <f t="shared" si="4"/>
        <v>1</v>
      </c>
      <c r="J16" s="3">
        <f t="shared" si="14"/>
        <v>0</v>
      </c>
      <c r="K16" s="3">
        <f t="shared" si="5"/>
        <v>1</v>
      </c>
      <c r="L16" s="3">
        <f t="shared" si="6"/>
        <v>0</v>
      </c>
      <c r="M16" s="3"/>
      <c r="N16" s="3">
        <f t="shared" si="7"/>
        <v>0</v>
      </c>
      <c r="O16" s="3">
        <f t="shared" si="8"/>
        <v>0</v>
      </c>
      <c r="P16" s="3">
        <f t="shared" si="9"/>
        <v>1</v>
      </c>
      <c r="Q16" s="3">
        <f t="shared" si="10"/>
        <v>0</v>
      </c>
      <c r="R16" s="3">
        <v>0</v>
      </c>
      <c r="S16">
        <v>0</v>
      </c>
      <c r="T16" s="2">
        <f t="shared" si="11"/>
        <v>1.1172721160080674</v>
      </c>
      <c r="U16" s="2">
        <f t="shared" si="12"/>
        <v>1.6371347073917901</v>
      </c>
      <c r="V16" s="2"/>
      <c r="W16" s="2"/>
      <c r="X16" s="2"/>
      <c r="Y16" s="2">
        <f t="shared" si="13"/>
        <v>1.5084939257763961</v>
      </c>
    </row>
    <row r="17" spans="1:25" hidden="1" outlineLevel="1" x14ac:dyDescent="0.25">
      <c r="A17">
        <v>1943</v>
      </c>
      <c r="B17" s="2">
        <v>0.251</v>
      </c>
      <c r="C17" s="2">
        <v>2.5000000000000001E-2</v>
      </c>
      <c r="D17" s="2"/>
      <c r="E17" s="2">
        <f t="shared" si="0"/>
        <v>0.16059999999999999</v>
      </c>
      <c r="F17" s="2">
        <f t="shared" si="1"/>
        <v>0.15059999999999998</v>
      </c>
      <c r="G17" s="2">
        <f t="shared" si="2"/>
        <v>1.0000000000000002E-2</v>
      </c>
      <c r="H17" s="2"/>
      <c r="I17" s="3">
        <f t="shared" si="4"/>
        <v>1</v>
      </c>
      <c r="J17" s="3">
        <f t="shared" si="14"/>
        <v>0</v>
      </c>
      <c r="K17" s="3">
        <f t="shared" si="5"/>
        <v>1</v>
      </c>
      <c r="L17" s="3">
        <f t="shared" si="6"/>
        <v>0</v>
      </c>
      <c r="M17" s="3"/>
      <c r="N17" s="3">
        <f t="shared" si="7"/>
        <v>0</v>
      </c>
      <c r="O17" s="3">
        <f t="shared" si="8"/>
        <v>0</v>
      </c>
      <c r="P17" s="3">
        <f t="shared" si="9"/>
        <v>1</v>
      </c>
      <c r="Q17" s="3">
        <f t="shared" si="10"/>
        <v>0</v>
      </c>
      <c r="R17" s="3">
        <v>0</v>
      </c>
      <c r="S17">
        <v>0</v>
      </c>
      <c r="T17" s="2">
        <f t="shared" si="11"/>
        <v>1.3977074171260921</v>
      </c>
      <c r="U17" s="2">
        <f t="shared" si="12"/>
        <v>1.6780630750765848</v>
      </c>
      <c r="V17" s="2"/>
      <c r="W17" s="2"/>
      <c r="X17" s="2"/>
      <c r="Y17" s="2">
        <f t="shared" si="13"/>
        <v>1.7507580502560853</v>
      </c>
    </row>
    <row r="18" spans="1:25" hidden="1" outlineLevel="1" x14ac:dyDescent="0.25">
      <c r="A18">
        <v>1944</v>
      </c>
      <c r="B18" s="2">
        <v>0.19</v>
      </c>
      <c r="C18" s="2">
        <v>2.6000000000000002E-2</v>
      </c>
      <c r="D18" s="2"/>
      <c r="E18" s="2">
        <f t="shared" si="0"/>
        <v>0.1244</v>
      </c>
      <c r="F18" s="2">
        <f t="shared" si="1"/>
        <v>0.11399999999999999</v>
      </c>
      <c r="G18" s="2">
        <f t="shared" si="2"/>
        <v>1.0400000000000001E-2</v>
      </c>
      <c r="H18" s="2"/>
      <c r="I18" s="3">
        <f t="shared" si="4"/>
        <v>1</v>
      </c>
      <c r="J18" s="3">
        <f t="shared" si="14"/>
        <v>0</v>
      </c>
      <c r="K18" s="3">
        <f t="shared" si="5"/>
        <v>1</v>
      </c>
      <c r="L18" s="3">
        <f t="shared" si="6"/>
        <v>0</v>
      </c>
      <c r="M18" s="3"/>
      <c r="N18" s="3">
        <f t="shared" si="7"/>
        <v>0</v>
      </c>
      <c r="O18" s="3">
        <f t="shared" si="8"/>
        <v>0</v>
      </c>
      <c r="P18" s="3">
        <f t="shared" si="9"/>
        <v>1</v>
      </c>
      <c r="Q18" s="3">
        <f t="shared" si="10"/>
        <v>0</v>
      </c>
      <c r="R18" s="3">
        <v>0</v>
      </c>
      <c r="S18">
        <v>0</v>
      </c>
      <c r="T18" s="2">
        <f t="shared" si="11"/>
        <v>1.6632718263800497</v>
      </c>
      <c r="U18" s="2">
        <f t="shared" si="12"/>
        <v>1.7216927150285761</v>
      </c>
      <c r="V18" s="2"/>
      <c r="W18" s="2"/>
      <c r="X18" s="2"/>
      <c r="Y18" s="2">
        <f t="shared" si="13"/>
        <v>1.9685523517079424</v>
      </c>
    </row>
    <row r="19" spans="1:25" hidden="1" outlineLevel="1" x14ac:dyDescent="0.25">
      <c r="A19">
        <v>1945</v>
      </c>
      <c r="B19" s="2">
        <v>0.35799999999999998</v>
      </c>
      <c r="C19" s="2">
        <v>3.7999999999999999E-2</v>
      </c>
      <c r="D19" s="2"/>
      <c r="E19" s="2">
        <f t="shared" si="0"/>
        <v>0.22999999999999998</v>
      </c>
      <c r="F19" s="2">
        <f t="shared" si="1"/>
        <v>0.21479999999999999</v>
      </c>
      <c r="G19" s="2">
        <f t="shared" si="2"/>
        <v>1.52E-2</v>
      </c>
      <c r="H19" s="2"/>
      <c r="I19" s="3">
        <f t="shared" si="4"/>
        <v>1</v>
      </c>
      <c r="J19" s="3">
        <f t="shared" si="14"/>
        <v>0</v>
      </c>
      <c r="K19" s="3">
        <f t="shared" si="5"/>
        <v>1</v>
      </c>
      <c r="L19" s="3">
        <f t="shared" si="6"/>
        <v>0</v>
      </c>
      <c r="M19" s="3"/>
      <c r="N19" s="3">
        <f t="shared" si="7"/>
        <v>0</v>
      </c>
      <c r="O19" s="3">
        <f t="shared" si="8"/>
        <v>0</v>
      </c>
      <c r="P19" s="3">
        <f t="shared" si="9"/>
        <v>1</v>
      </c>
      <c r="Q19" s="3">
        <f t="shared" si="10"/>
        <v>0</v>
      </c>
      <c r="R19" s="3">
        <v>0</v>
      </c>
      <c r="S19">
        <v>0</v>
      </c>
      <c r="T19" s="2">
        <f t="shared" si="11"/>
        <v>2.2587231402241077</v>
      </c>
      <c r="U19" s="2">
        <f t="shared" si="12"/>
        <v>1.7871170381996622</v>
      </c>
      <c r="V19" s="2"/>
      <c r="W19" s="2"/>
      <c r="X19" s="2"/>
      <c r="Y19" s="2">
        <f t="shared" si="13"/>
        <v>2.4213193926007692</v>
      </c>
    </row>
    <row r="20" spans="1:25" hidden="1" outlineLevel="1" x14ac:dyDescent="0.25">
      <c r="A20">
        <v>1946</v>
      </c>
      <c r="B20" s="2">
        <v>-8.4000000000000005E-2</v>
      </c>
      <c r="C20" s="2">
        <v>3.1E-2</v>
      </c>
      <c r="D20" s="2"/>
      <c r="E20" s="2">
        <f t="shared" si="0"/>
        <v>-3.7999999999999999E-2</v>
      </c>
      <c r="F20" s="2">
        <f t="shared" si="1"/>
        <v>-5.04E-2</v>
      </c>
      <c r="G20" s="2">
        <f t="shared" si="2"/>
        <v>1.2400000000000001E-2</v>
      </c>
      <c r="H20" s="2"/>
      <c r="I20" s="3">
        <f t="shared" si="4"/>
        <v>0</v>
      </c>
      <c r="J20" s="3">
        <f t="shared" si="14"/>
        <v>1</v>
      </c>
      <c r="K20" s="3">
        <f t="shared" si="5"/>
        <v>1</v>
      </c>
      <c r="L20" s="3">
        <f t="shared" si="6"/>
        <v>0</v>
      </c>
      <c r="M20" s="3"/>
      <c r="N20" s="3">
        <f t="shared" si="7"/>
        <v>0</v>
      </c>
      <c r="O20" s="3">
        <f t="shared" si="8"/>
        <v>1</v>
      </c>
      <c r="P20" s="3">
        <f t="shared" si="9"/>
        <v>0</v>
      </c>
      <c r="Q20" s="3">
        <f t="shared" si="10"/>
        <v>0</v>
      </c>
      <c r="R20" s="3">
        <v>0</v>
      </c>
      <c r="S20">
        <v>0</v>
      </c>
      <c r="T20" s="2">
        <f t="shared" si="11"/>
        <v>2.0689903964452827</v>
      </c>
      <c r="U20" s="2">
        <f t="shared" si="12"/>
        <v>1.8425176663838516</v>
      </c>
      <c r="V20" s="2"/>
      <c r="W20" s="2"/>
      <c r="X20" s="2"/>
      <c r="Y20" s="2">
        <f t="shared" si="13"/>
        <v>2.3293092556819399</v>
      </c>
    </row>
    <row r="21" spans="1:25" hidden="1" outlineLevel="1" x14ac:dyDescent="0.25">
      <c r="A21">
        <v>1947</v>
      </c>
      <c r="B21" s="2">
        <v>5.2000000000000005E-2</v>
      </c>
      <c r="C21" s="2">
        <v>9.0000000000000011E-3</v>
      </c>
      <c r="D21" s="2"/>
      <c r="E21" s="2">
        <f t="shared" si="0"/>
        <v>3.4800000000000005E-2</v>
      </c>
      <c r="F21" s="2">
        <f t="shared" si="1"/>
        <v>3.1200000000000002E-2</v>
      </c>
      <c r="G21" s="2">
        <f t="shared" si="2"/>
        <v>3.6000000000000008E-3</v>
      </c>
      <c r="H21" s="2"/>
      <c r="I21" s="3">
        <f t="shared" si="4"/>
        <v>1</v>
      </c>
      <c r="J21" s="3">
        <f t="shared" si="14"/>
        <v>0</v>
      </c>
      <c r="K21" s="3">
        <f t="shared" si="5"/>
        <v>1</v>
      </c>
      <c r="L21" s="3">
        <f t="shared" si="6"/>
        <v>0</v>
      </c>
      <c r="M21" s="3"/>
      <c r="N21" s="3">
        <f t="shared" si="7"/>
        <v>0</v>
      </c>
      <c r="O21" s="3">
        <f t="shared" si="8"/>
        <v>0</v>
      </c>
      <c r="P21" s="3">
        <f t="shared" si="9"/>
        <v>1</v>
      </c>
      <c r="Q21" s="3">
        <f t="shared" si="10"/>
        <v>0</v>
      </c>
      <c r="R21" s="3">
        <v>0</v>
      </c>
      <c r="S21">
        <v>0</v>
      </c>
      <c r="T21" s="2">
        <f t="shared" si="11"/>
        <v>2.1765778970604375</v>
      </c>
      <c r="U21" s="2">
        <f t="shared" si="12"/>
        <v>1.8591003253813061</v>
      </c>
      <c r="V21" s="2"/>
      <c r="W21" s="2"/>
      <c r="X21" s="2"/>
      <c r="Y21" s="2">
        <f t="shared" si="13"/>
        <v>2.4103692177796714</v>
      </c>
    </row>
    <row r="22" spans="1:25" hidden="1" outlineLevel="1" x14ac:dyDescent="0.25">
      <c r="A22">
        <v>1948</v>
      </c>
      <c r="B22" s="2">
        <v>5.7000000000000002E-2</v>
      </c>
      <c r="C22" s="2">
        <v>0.02</v>
      </c>
      <c r="D22" s="2"/>
      <c r="E22" s="2">
        <f t="shared" si="0"/>
        <v>4.2200000000000001E-2</v>
      </c>
      <c r="F22" s="2">
        <f t="shared" si="1"/>
        <v>3.4200000000000001E-2</v>
      </c>
      <c r="G22" s="2">
        <f t="shared" si="2"/>
        <v>8.0000000000000002E-3</v>
      </c>
      <c r="H22" s="2"/>
      <c r="I22" s="3">
        <f t="shared" si="4"/>
        <v>1</v>
      </c>
      <c r="J22" s="3">
        <f t="shared" si="14"/>
        <v>0</v>
      </c>
      <c r="K22" s="3">
        <f t="shared" si="5"/>
        <v>1</v>
      </c>
      <c r="L22" s="3">
        <f t="shared" si="6"/>
        <v>0</v>
      </c>
      <c r="M22" s="3"/>
      <c r="N22" s="3">
        <f t="shared" si="7"/>
        <v>0</v>
      </c>
      <c r="O22" s="3">
        <f t="shared" si="8"/>
        <v>0</v>
      </c>
      <c r="P22" s="3">
        <f t="shared" si="9"/>
        <v>1</v>
      </c>
      <c r="Q22" s="3">
        <f t="shared" si="10"/>
        <v>0</v>
      </c>
      <c r="R22" s="3">
        <v>0</v>
      </c>
      <c r="S22">
        <v>0</v>
      </c>
      <c r="T22" s="2">
        <f t="shared" si="11"/>
        <v>2.3006428371928824</v>
      </c>
      <c r="U22" s="2">
        <f t="shared" si="12"/>
        <v>1.8962823318889324</v>
      </c>
      <c r="V22" s="2"/>
      <c r="W22" s="2"/>
      <c r="X22" s="2"/>
      <c r="Y22" s="2">
        <f t="shared" si="13"/>
        <v>2.5120867987699738</v>
      </c>
    </row>
    <row r="23" spans="1:25" hidden="1" outlineLevel="1" x14ac:dyDescent="0.25">
      <c r="A23">
        <v>1949</v>
      </c>
      <c r="B23" s="2">
        <v>0.183</v>
      </c>
      <c r="C23" s="2">
        <v>4.7E-2</v>
      </c>
      <c r="D23" s="2"/>
      <c r="E23" s="2">
        <f t="shared" si="0"/>
        <v>0.12859999999999999</v>
      </c>
      <c r="F23" s="2">
        <f t="shared" si="1"/>
        <v>0.10979999999999999</v>
      </c>
      <c r="G23" s="2">
        <f t="shared" si="2"/>
        <v>1.8800000000000001E-2</v>
      </c>
      <c r="H23" s="2"/>
      <c r="I23" s="3">
        <f t="shared" si="4"/>
        <v>1</v>
      </c>
      <c r="J23" s="3">
        <f t="shared" si="14"/>
        <v>0</v>
      </c>
      <c r="K23" s="3">
        <f t="shared" si="5"/>
        <v>1</v>
      </c>
      <c r="L23" s="3">
        <f t="shared" si="6"/>
        <v>0</v>
      </c>
      <c r="M23" s="3"/>
      <c r="N23" s="3">
        <f t="shared" si="7"/>
        <v>0</v>
      </c>
      <c r="O23" s="3">
        <f t="shared" si="8"/>
        <v>0</v>
      </c>
      <c r="P23" s="3">
        <f t="shared" si="9"/>
        <v>1</v>
      </c>
      <c r="Q23" s="3">
        <f t="shared" si="10"/>
        <v>0</v>
      </c>
      <c r="R23" s="3">
        <v>0</v>
      </c>
      <c r="S23">
        <v>0</v>
      </c>
      <c r="T23" s="2">
        <f t="shared" si="11"/>
        <v>2.7216604763991801</v>
      </c>
      <c r="U23" s="2">
        <f t="shared" si="12"/>
        <v>1.985407601487712</v>
      </c>
      <c r="V23" s="2"/>
      <c r="W23" s="2"/>
      <c r="X23" s="2"/>
      <c r="Y23" s="2">
        <f t="shared" si="13"/>
        <v>2.8351411610917925</v>
      </c>
    </row>
    <row r="24" spans="1:25" hidden="1" outlineLevel="1" x14ac:dyDescent="0.25">
      <c r="A24">
        <v>1950</v>
      </c>
      <c r="B24" s="2">
        <v>0.308</v>
      </c>
      <c r="C24" s="2">
        <v>4.0000000000000001E-3</v>
      </c>
      <c r="D24" s="2"/>
      <c r="E24" s="2">
        <f t="shared" si="0"/>
        <v>0.18639999999999998</v>
      </c>
      <c r="F24" s="2">
        <f t="shared" si="1"/>
        <v>0.18479999999999999</v>
      </c>
      <c r="G24" s="2">
        <f t="shared" si="2"/>
        <v>1.6000000000000001E-3</v>
      </c>
      <c r="H24" s="2"/>
      <c r="I24" s="3">
        <f t="shared" si="4"/>
        <v>1</v>
      </c>
      <c r="J24" s="3">
        <f t="shared" si="14"/>
        <v>0</v>
      </c>
      <c r="K24" s="3">
        <f t="shared" si="5"/>
        <v>1</v>
      </c>
      <c r="L24" s="3">
        <f t="shared" si="6"/>
        <v>0</v>
      </c>
      <c r="M24" s="3"/>
      <c r="N24" s="3">
        <f t="shared" si="7"/>
        <v>0</v>
      </c>
      <c r="O24" s="3">
        <f t="shared" si="8"/>
        <v>0</v>
      </c>
      <c r="P24" s="3">
        <f t="shared" si="9"/>
        <v>1</v>
      </c>
      <c r="Q24" s="3">
        <f t="shared" si="10"/>
        <v>0</v>
      </c>
      <c r="R24" s="3">
        <v>0</v>
      </c>
      <c r="S24">
        <v>0</v>
      </c>
      <c r="T24" s="2">
        <f t="shared" si="11"/>
        <v>3.5599319031301278</v>
      </c>
      <c r="U24" s="2">
        <f t="shared" si="12"/>
        <v>1.9933492318936628</v>
      </c>
      <c r="V24" s="2"/>
      <c r="W24" s="2"/>
      <c r="X24" s="2"/>
      <c r="Y24" s="2">
        <f t="shared" si="13"/>
        <v>3.3636114735193021</v>
      </c>
    </row>
    <row r="25" spans="1:25" hidden="1" outlineLevel="1" x14ac:dyDescent="0.25">
      <c r="A25">
        <v>1951</v>
      </c>
      <c r="B25" s="2">
        <v>0.23699999999999999</v>
      </c>
      <c r="C25" s="2">
        <v>-3.0000000000000001E-3</v>
      </c>
      <c r="D25" s="2"/>
      <c r="E25" s="2">
        <f t="shared" si="0"/>
        <v>0.14099999999999999</v>
      </c>
      <c r="F25" s="2">
        <f t="shared" si="1"/>
        <v>0.14219999999999999</v>
      </c>
      <c r="G25" s="2">
        <f t="shared" si="2"/>
        <v>-1.2000000000000001E-3</v>
      </c>
      <c r="H25" s="2"/>
      <c r="I25" s="3">
        <f t="shared" si="4"/>
        <v>1</v>
      </c>
      <c r="J25" s="3">
        <f t="shared" si="14"/>
        <v>0</v>
      </c>
      <c r="K25" s="3">
        <f t="shared" si="5"/>
        <v>0</v>
      </c>
      <c r="L25" s="3">
        <f t="shared" si="6"/>
        <v>1</v>
      </c>
      <c r="M25" s="3"/>
      <c r="N25" s="3">
        <f t="shared" si="7"/>
        <v>1</v>
      </c>
      <c r="O25" s="3">
        <f t="shared" si="8"/>
        <v>0</v>
      </c>
      <c r="P25" s="3">
        <f t="shared" si="9"/>
        <v>0</v>
      </c>
      <c r="Q25" s="3">
        <f t="shared" si="10"/>
        <v>0</v>
      </c>
      <c r="R25" s="3">
        <v>0</v>
      </c>
      <c r="S25">
        <v>0</v>
      </c>
      <c r="T25" s="2">
        <f t="shared" si="11"/>
        <v>4.4036357641719688</v>
      </c>
      <c r="U25" s="2">
        <f t="shared" si="12"/>
        <v>1.9873691841979817</v>
      </c>
      <c r="V25" s="2"/>
      <c r="W25" s="2"/>
      <c r="X25" s="2"/>
      <c r="Y25" s="2">
        <f t="shared" si="13"/>
        <v>3.8378806912855237</v>
      </c>
    </row>
    <row r="26" spans="1:25" hidden="1" outlineLevel="1" x14ac:dyDescent="0.25">
      <c r="A26">
        <v>1952</v>
      </c>
      <c r="B26" s="2">
        <v>0.182</v>
      </c>
      <c r="C26" s="2">
        <v>2.3E-2</v>
      </c>
      <c r="D26" s="2"/>
      <c r="E26" s="2">
        <f t="shared" si="0"/>
        <v>0.11839999999999999</v>
      </c>
      <c r="F26" s="2">
        <f t="shared" si="1"/>
        <v>0.10919999999999999</v>
      </c>
      <c r="G26" s="2">
        <f t="shared" si="2"/>
        <v>9.1999999999999998E-3</v>
      </c>
      <c r="H26" s="2"/>
      <c r="I26" s="3">
        <f t="shared" si="4"/>
        <v>1</v>
      </c>
      <c r="J26" s="3">
        <f t="shared" si="14"/>
        <v>0</v>
      </c>
      <c r="K26" s="3">
        <f t="shared" si="5"/>
        <v>1</v>
      </c>
      <c r="L26" s="3">
        <f t="shared" si="6"/>
        <v>0</v>
      </c>
      <c r="M26" s="3"/>
      <c r="N26" s="3">
        <f t="shared" si="7"/>
        <v>0</v>
      </c>
      <c r="O26" s="3">
        <f t="shared" si="8"/>
        <v>0</v>
      </c>
      <c r="P26" s="3">
        <f t="shared" si="9"/>
        <v>1</v>
      </c>
      <c r="Q26" s="3">
        <f t="shared" si="10"/>
        <v>0</v>
      </c>
      <c r="R26" s="3">
        <v>0</v>
      </c>
      <c r="S26">
        <v>0</v>
      </c>
      <c r="T26" s="2">
        <f t="shared" si="11"/>
        <v>5.2050974732512669</v>
      </c>
      <c r="U26" s="2">
        <f t="shared" si="12"/>
        <v>2.0330786754345351</v>
      </c>
      <c r="V26" s="2"/>
      <c r="W26" s="2"/>
      <c r="X26" s="2"/>
      <c r="Y26" s="2">
        <f t="shared" si="13"/>
        <v>4.2922857651337303</v>
      </c>
    </row>
    <row r="27" spans="1:25" hidden="1" outlineLevel="1" x14ac:dyDescent="0.25">
      <c r="A27">
        <v>1953</v>
      </c>
      <c r="B27" s="2">
        <v>-1.2E-2</v>
      </c>
      <c r="C27" s="2">
        <v>4.0999999999999995E-2</v>
      </c>
      <c r="D27" s="2"/>
      <c r="E27" s="2">
        <f t="shared" si="0"/>
        <v>9.1999999999999981E-3</v>
      </c>
      <c r="F27" s="2">
        <f t="shared" si="1"/>
        <v>-7.1999999999999998E-3</v>
      </c>
      <c r="G27" s="2">
        <f t="shared" si="2"/>
        <v>1.6399999999999998E-2</v>
      </c>
      <c r="H27" s="2"/>
      <c r="I27" s="3">
        <f t="shared" si="4"/>
        <v>0</v>
      </c>
      <c r="J27" s="3">
        <f t="shared" si="14"/>
        <v>1</v>
      </c>
      <c r="K27" s="3">
        <f t="shared" si="5"/>
        <v>1</v>
      </c>
      <c r="L27" s="3">
        <f t="shared" si="6"/>
        <v>0</v>
      </c>
      <c r="M27" s="3"/>
      <c r="N27" s="3">
        <f t="shared" si="7"/>
        <v>0</v>
      </c>
      <c r="O27" s="3">
        <f t="shared" si="8"/>
        <v>1</v>
      </c>
      <c r="P27" s="3">
        <f t="shared" si="9"/>
        <v>0</v>
      </c>
      <c r="Q27" s="3">
        <f t="shared" si="10"/>
        <v>0</v>
      </c>
      <c r="R27" s="3">
        <v>0</v>
      </c>
      <c r="S27">
        <v>0</v>
      </c>
      <c r="T27" s="2">
        <f t="shared" si="11"/>
        <v>5.1426363035722513</v>
      </c>
      <c r="U27" s="2">
        <f t="shared" si="12"/>
        <v>2.1164349011273509</v>
      </c>
      <c r="V27" s="2"/>
      <c r="W27" s="2"/>
      <c r="X27" s="2"/>
      <c r="Y27" s="2">
        <f t="shared" si="13"/>
        <v>4.3317747941729614</v>
      </c>
    </row>
    <row r="28" spans="1:25" hidden="1" outlineLevel="1" x14ac:dyDescent="0.25">
      <c r="A28">
        <v>1954</v>
      </c>
      <c r="B28" s="2">
        <v>0.52600000000000002</v>
      </c>
      <c r="C28" s="2">
        <v>3.3000000000000002E-2</v>
      </c>
      <c r="D28" s="2"/>
      <c r="E28" s="2">
        <f t="shared" si="0"/>
        <v>0.32879999999999998</v>
      </c>
      <c r="F28" s="2">
        <f t="shared" si="1"/>
        <v>0.31559999999999999</v>
      </c>
      <c r="G28" s="2">
        <f t="shared" si="2"/>
        <v>1.3200000000000002E-2</v>
      </c>
      <c r="H28" s="2"/>
      <c r="I28" s="3">
        <f t="shared" si="4"/>
        <v>1</v>
      </c>
      <c r="J28" s="3">
        <f t="shared" si="14"/>
        <v>0</v>
      </c>
      <c r="K28" s="3">
        <f t="shared" si="5"/>
        <v>1</v>
      </c>
      <c r="L28" s="3">
        <f t="shared" si="6"/>
        <v>0</v>
      </c>
      <c r="M28" s="3"/>
      <c r="N28" s="3">
        <f t="shared" si="7"/>
        <v>0</v>
      </c>
      <c r="O28" s="3">
        <f t="shared" si="8"/>
        <v>0</v>
      </c>
      <c r="P28" s="3">
        <f t="shared" si="9"/>
        <v>1</v>
      </c>
      <c r="Q28" s="3">
        <f t="shared" si="10"/>
        <v>0</v>
      </c>
      <c r="R28" s="3">
        <v>0</v>
      </c>
      <c r="S28">
        <v>0</v>
      </c>
      <c r="T28" s="2">
        <f t="shared" si="11"/>
        <v>7.8476629992512557</v>
      </c>
      <c r="U28" s="2">
        <f t="shared" si="12"/>
        <v>2.1862772528645533</v>
      </c>
      <c r="V28" s="2"/>
      <c r="W28" s="2"/>
      <c r="X28" s="2"/>
      <c r="Y28" s="2">
        <f t="shared" si="13"/>
        <v>5.7560623464970311</v>
      </c>
    </row>
    <row r="29" spans="1:25" hidden="1" outlineLevel="1" x14ac:dyDescent="0.25">
      <c r="A29">
        <v>1955</v>
      </c>
      <c r="B29" s="2">
        <v>0.32600000000000001</v>
      </c>
      <c r="C29" s="2">
        <v>-1.3000000000000001E-2</v>
      </c>
      <c r="D29" s="2"/>
      <c r="E29" s="2">
        <f t="shared" si="0"/>
        <v>0.19039999999999999</v>
      </c>
      <c r="F29" s="2">
        <f t="shared" si="1"/>
        <v>0.1956</v>
      </c>
      <c r="G29" s="2">
        <f t="shared" si="2"/>
        <v>-5.2000000000000006E-3</v>
      </c>
      <c r="H29" s="2"/>
      <c r="I29" s="3">
        <f t="shared" si="4"/>
        <v>1</v>
      </c>
      <c r="J29" s="3">
        <f t="shared" si="14"/>
        <v>0</v>
      </c>
      <c r="K29" s="3">
        <f t="shared" si="5"/>
        <v>0</v>
      </c>
      <c r="L29" s="3">
        <f t="shared" si="6"/>
        <v>1</v>
      </c>
      <c r="M29" s="3"/>
      <c r="N29" s="3">
        <f t="shared" si="7"/>
        <v>1</v>
      </c>
      <c r="O29" s="3">
        <f t="shared" si="8"/>
        <v>0</v>
      </c>
      <c r="P29" s="3">
        <f t="shared" si="9"/>
        <v>0</v>
      </c>
      <c r="Q29" s="3">
        <f t="shared" si="10"/>
        <v>0</v>
      </c>
      <c r="R29" s="3">
        <v>0</v>
      </c>
      <c r="S29">
        <v>0</v>
      </c>
      <c r="T29" s="2">
        <f t="shared" si="11"/>
        <v>10.406001137007166</v>
      </c>
      <c r="U29" s="2">
        <f t="shared" si="12"/>
        <v>2.1578556485773142</v>
      </c>
      <c r="V29" s="2"/>
      <c r="W29" s="2"/>
      <c r="X29" s="2"/>
      <c r="Y29" s="2">
        <f t="shared" si="13"/>
        <v>6.8520166172700652</v>
      </c>
    </row>
    <row r="30" spans="1:25" hidden="1" outlineLevel="1" x14ac:dyDescent="0.25">
      <c r="A30">
        <v>1956</v>
      </c>
      <c r="B30" s="2">
        <v>7.400000000000001E-2</v>
      </c>
      <c r="C30" s="2">
        <v>-2.3E-2</v>
      </c>
      <c r="D30" s="2"/>
      <c r="E30" s="2">
        <f t="shared" si="0"/>
        <v>3.5200000000000002E-2</v>
      </c>
      <c r="F30" s="2">
        <f t="shared" si="1"/>
        <v>4.4400000000000002E-2</v>
      </c>
      <c r="G30" s="2">
        <f t="shared" si="2"/>
        <v>-9.1999999999999998E-3</v>
      </c>
      <c r="H30" s="2"/>
      <c r="I30" s="3">
        <f t="shared" si="4"/>
        <v>1</v>
      </c>
      <c r="J30" s="3">
        <f t="shared" si="14"/>
        <v>0</v>
      </c>
      <c r="K30" s="3">
        <f t="shared" si="5"/>
        <v>0</v>
      </c>
      <c r="L30" s="3">
        <f t="shared" si="6"/>
        <v>1</v>
      </c>
      <c r="M30" s="3"/>
      <c r="N30" s="3">
        <f t="shared" si="7"/>
        <v>1</v>
      </c>
      <c r="O30" s="3">
        <f t="shared" si="8"/>
        <v>0</v>
      </c>
      <c r="P30" s="3">
        <f t="shared" si="9"/>
        <v>0</v>
      </c>
      <c r="Q30" s="3">
        <f t="shared" si="10"/>
        <v>0</v>
      </c>
      <c r="R30" s="3">
        <v>0</v>
      </c>
      <c r="S30">
        <v>0</v>
      </c>
      <c r="T30" s="2">
        <f t="shared" si="11"/>
        <v>11.176045221145698</v>
      </c>
      <c r="U30" s="2">
        <f t="shared" si="12"/>
        <v>2.1082249686600361</v>
      </c>
      <c r="V30" s="2"/>
      <c r="W30" s="2"/>
      <c r="X30" s="2"/>
      <c r="Y30" s="2">
        <f t="shared" si="13"/>
        <v>7.0932076021979711</v>
      </c>
    </row>
    <row r="31" spans="1:25" hidden="1" outlineLevel="1" x14ac:dyDescent="0.25">
      <c r="A31">
        <v>1957</v>
      </c>
      <c r="B31" s="2">
        <v>-0.105</v>
      </c>
      <c r="C31" s="2">
        <v>6.8000000000000005E-2</v>
      </c>
      <c r="D31" s="2"/>
      <c r="E31" s="2">
        <f t="shared" si="0"/>
        <v>-3.5799999999999998E-2</v>
      </c>
      <c r="F31" s="2">
        <f t="shared" si="1"/>
        <v>-6.3E-2</v>
      </c>
      <c r="G31" s="2">
        <f t="shared" si="2"/>
        <v>2.7200000000000002E-2</v>
      </c>
      <c r="H31" s="2"/>
      <c r="I31" s="3">
        <f t="shared" si="4"/>
        <v>0</v>
      </c>
      <c r="J31" s="3">
        <f t="shared" si="14"/>
        <v>1</v>
      </c>
      <c r="K31" s="3">
        <f t="shared" si="5"/>
        <v>1</v>
      </c>
      <c r="L31" s="3">
        <f t="shared" si="6"/>
        <v>0</v>
      </c>
      <c r="M31" s="3"/>
      <c r="N31" s="3">
        <f t="shared" si="7"/>
        <v>0</v>
      </c>
      <c r="O31" s="3">
        <f t="shared" si="8"/>
        <v>1</v>
      </c>
      <c r="P31" s="3">
        <f t="shared" si="9"/>
        <v>0</v>
      </c>
      <c r="Q31" s="3">
        <f t="shared" si="10"/>
        <v>0</v>
      </c>
      <c r="R31" s="3">
        <v>0</v>
      </c>
      <c r="S31">
        <v>0</v>
      </c>
      <c r="T31" s="2">
        <f t="shared" si="11"/>
        <v>10.002560472925399</v>
      </c>
      <c r="U31" s="2">
        <f t="shared" si="12"/>
        <v>2.2515842665289187</v>
      </c>
      <c r="V31" s="2"/>
      <c r="W31" s="2"/>
      <c r="X31" s="2"/>
      <c r="Y31" s="2">
        <f t="shared" si="13"/>
        <v>6.839270770039283</v>
      </c>
    </row>
    <row r="32" spans="1:25" hidden="1" outlineLevel="1" x14ac:dyDescent="0.25">
      <c r="A32">
        <v>1958</v>
      </c>
      <c r="B32" s="2">
        <v>0.43700000000000006</v>
      </c>
      <c r="C32" s="2">
        <v>-2.1000000000000001E-2</v>
      </c>
      <c r="D32" s="2"/>
      <c r="E32" s="2">
        <f t="shared" si="0"/>
        <v>0.25380000000000003</v>
      </c>
      <c r="F32" s="2">
        <f t="shared" si="1"/>
        <v>0.26220000000000004</v>
      </c>
      <c r="G32" s="2">
        <f t="shared" si="2"/>
        <v>-8.4000000000000012E-3</v>
      </c>
      <c r="H32" s="2"/>
      <c r="I32" s="3">
        <f t="shared" si="4"/>
        <v>1</v>
      </c>
      <c r="J32" s="3">
        <f t="shared" si="14"/>
        <v>0</v>
      </c>
      <c r="K32" s="3">
        <f t="shared" si="5"/>
        <v>0</v>
      </c>
      <c r="L32" s="3">
        <f t="shared" si="6"/>
        <v>1</v>
      </c>
      <c r="M32" s="3"/>
      <c r="N32" s="3">
        <f t="shared" si="7"/>
        <v>1</v>
      </c>
      <c r="O32" s="3">
        <f t="shared" si="8"/>
        <v>0</v>
      </c>
      <c r="P32" s="3">
        <f t="shared" si="9"/>
        <v>0</v>
      </c>
      <c r="Q32" s="3">
        <f t="shared" si="10"/>
        <v>0</v>
      </c>
      <c r="R32" s="3">
        <v>0</v>
      </c>
      <c r="S32">
        <v>0</v>
      </c>
      <c r="T32" s="2">
        <f t="shared" si="11"/>
        <v>14.373679399593799</v>
      </c>
      <c r="U32" s="2">
        <f t="shared" si="12"/>
        <v>2.2043009969318113</v>
      </c>
      <c r="V32" s="2"/>
      <c r="W32" s="2"/>
      <c r="X32" s="2"/>
      <c r="Y32" s="2">
        <f t="shared" si="13"/>
        <v>8.5750776914752525</v>
      </c>
    </row>
    <row r="33" spans="1:25" hidden="1" outlineLevel="1" x14ac:dyDescent="0.25">
      <c r="A33">
        <v>1959</v>
      </c>
      <c r="B33" s="2">
        <v>0.121</v>
      </c>
      <c r="C33" s="2">
        <v>-2.6000000000000002E-2</v>
      </c>
      <c r="D33" s="2"/>
      <c r="E33" s="2">
        <f t="shared" si="0"/>
        <v>6.2199999999999998E-2</v>
      </c>
      <c r="F33" s="2">
        <f t="shared" si="1"/>
        <v>7.2599999999999998E-2</v>
      </c>
      <c r="G33" s="2">
        <f t="shared" si="2"/>
        <v>-1.0400000000000001E-2</v>
      </c>
      <c r="H33" s="2"/>
      <c r="I33" s="3">
        <f t="shared" si="4"/>
        <v>1</v>
      </c>
      <c r="J33" s="3">
        <f t="shared" si="14"/>
        <v>0</v>
      </c>
      <c r="K33" s="3">
        <f t="shared" si="5"/>
        <v>0</v>
      </c>
      <c r="L33" s="3">
        <f t="shared" si="6"/>
        <v>1</v>
      </c>
      <c r="M33" s="3"/>
      <c r="N33" s="3">
        <f t="shared" si="7"/>
        <v>1</v>
      </c>
      <c r="O33" s="3">
        <f t="shared" si="8"/>
        <v>0</v>
      </c>
      <c r="P33" s="3">
        <f t="shared" si="9"/>
        <v>0</v>
      </c>
      <c r="Q33" s="3">
        <f t="shared" si="10"/>
        <v>0</v>
      </c>
      <c r="R33" s="3">
        <v>0</v>
      </c>
      <c r="S33">
        <v>0</v>
      </c>
      <c r="T33" s="2">
        <f t="shared" si="11"/>
        <v>16.11289460694465</v>
      </c>
      <c r="U33" s="2">
        <f t="shared" si="12"/>
        <v>2.146989171011584</v>
      </c>
      <c r="V33" s="2"/>
      <c r="W33" s="2"/>
      <c r="X33" s="2"/>
      <c r="Y33" s="2">
        <f t="shared" si="13"/>
        <v>9.1084475238850136</v>
      </c>
    </row>
    <row r="34" spans="1:25" hidden="1" outlineLevel="1" x14ac:dyDescent="0.25">
      <c r="A34">
        <v>1960</v>
      </c>
      <c r="B34" s="2">
        <v>3.0000000000000001E-3</v>
      </c>
      <c r="C34" s="2">
        <v>0.11599999999999999</v>
      </c>
      <c r="D34" s="2"/>
      <c r="E34" s="2">
        <f t="shared" ref="E34:E65" si="15">F34+G34</f>
        <v>4.82E-2</v>
      </c>
      <c r="F34" s="2">
        <f t="shared" ref="F34:F65" si="16">B34*0.6</f>
        <v>1.8E-3</v>
      </c>
      <c r="G34" s="2">
        <f t="shared" ref="G34:G65" si="17">C34*0.4</f>
        <v>4.6399999999999997E-2</v>
      </c>
      <c r="H34" s="2"/>
      <c r="I34" s="3">
        <f t="shared" si="4"/>
        <v>1</v>
      </c>
      <c r="J34" s="3">
        <f t="shared" si="14"/>
        <v>0</v>
      </c>
      <c r="K34" s="3">
        <f t="shared" si="5"/>
        <v>1</v>
      </c>
      <c r="L34" s="3">
        <f t="shared" si="6"/>
        <v>0</v>
      </c>
      <c r="M34" s="3"/>
      <c r="N34" s="3">
        <f t="shared" si="7"/>
        <v>0</v>
      </c>
      <c r="O34" s="3">
        <f t="shared" si="8"/>
        <v>0</v>
      </c>
      <c r="P34" s="3">
        <f t="shared" si="9"/>
        <v>1</v>
      </c>
      <c r="Q34" s="3">
        <f t="shared" si="10"/>
        <v>0</v>
      </c>
      <c r="R34" s="3">
        <v>0</v>
      </c>
      <c r="S34">
        <v>0</v>
      </c>
      <c r="T34" s="2">
        <f t="shared" si="11"/>
        <v>16.161233290765484</v>
      </c>
      <c r="U34" s="2">
        <f t="shared" si="12"/>
        <v>2.3960399148489282</v>
      </c>
      <c r="V34" s="2"/>
      <c r="W34" s="2"/>
      <c r="X34" s="2"/>
      <c r="Y34" s="2">
        <f t="shared" si="13"/>
        <v>9.5474746945362714</v>
      </c>
    </row>
    <row r="35" spans="1:25" hidden="1" outlineLevel="1" x14ac:dyDescent="0.25">
      <c r="A35">
        <v>1961</v>
      </c>
      <c r="B35" s="2">
        <v>0.26600000000000001</v>
      </c>
      <c r="C35" s="2">
        <v>2.1000000000000001E-2</v>
      </c>
      <c r="D35" s="2"/>
      <c r="E35" s="2">
        <f t="shared" si="15"/>
        <v>0.16799999999999998</v>
      </c>
      <c r="F35" s="2">
        <f t="shared" si="16"/>
        <v>0.15959999999999999</v>
      </c>
      <c r="G35" s="2">
        <f t="shared" si="17"/>
        <v>8.4000000000000012E-3</v>
      </c>
      <c r="H35" s="2"/>
      <c r="I35" s="3">
        <f t="shared" si="4"/>
        <v>1</v>
      </c>
      <c r="J35" s="3">
        <f t="shared" si="14"/>
        <v>0</v>
      </c>
      <c r="K35" s="3">
        <f t="shared" si="5"/>
        <v>1</v>
      </c>
      <c r="L35" s="3">
        <f t="shared" si="6"/>
        <v>0</v>
      </c>
      <c r="M35" s="3"/>
      <c r="N35" s="3">
        <f t="shared" si="7"/>
        <v>0</v>
      </c>
      <c r="O35" s="3">
        <f t="shared" si="8"/>
        <v>0</v>
      </c>
      <c r="P35" s="3">
        <f t="shared" si="9"/>
        <v>1</v>
      </c>
      <c r="Q35" s="3">
        <f t="shared" si="10"/>
        <v>0</v>
      </c>
      <c r="R35" s="3">
        <v>0</v>
      </c>
      <c r="S35">
        <v>0</v>
      </c>
      <c r="T35" s="2">
        <f t="shared" ref="T35:T66" si="18">T34*(1+B35)</f>
        <v>20.460121346109101</v>
      </c>
      <c r="U35" s="2">
        <f t="shared" ref="U35:U66" si="19">U34*(1+C35)</f>
        <v>2.4463567530607553</v>
      </c>
      <c r="V35" s="2"/>
      <c r="W35" s="2"/>
      <c r="X35" s="2"/>
      <c r="Y35" s="2">
        <f t="shared" si="13"/>
        <v>11.151450443218364</v>
      </c>
    </row>
    <row r="36" spans="1:25" hidden="1" outlineLevel="1" x14ac:dyDescent="0.25">
      <c r="A36">
        <v>1962</v>
      </c>
      <c r="B36" s="2">
        <v>-8.8000000000000009E-2</v>
      </c>
      <c r="C36" s="2">
        <v>5.7000000000000002E-2</v>
      </c>
      <c r="D36" s="2"/>
      <c r="E36" s="2">
        <f t="shared" si="15"/>
        <v>-3.0000000000000006E-2</v>
      </c>
      <c r="F36" s="2">
        <f t="shared" si="16"/>
        <v>-5.2800000000000007E-2</v>
      </c>
      <c r="G36" s="2">
        <f t="shared" si="17"/>
        <v>2.2800000000000001E-2</v>
      </c>
      <c r="H36" s="2"/>
      <c r="I36" s="3">
        <f t="shared" si="4"/>
        <v>0</v>
      </c>
      <c r="J36" s="3">
        <f t="shared" si="14"/>
        <v>1</v>
      </c>
      <c r="K36" s="3">
        <f t="shared" si="5"/>
        <v>1</v>
      </c>
      <c r="L36" s="3">
        <f t="shared" si="6"/>
        <v>0</v>
      </c>
      <c r="M36" s="3"/>
      <c r="N36" s="3">
        <f t="shared" si="7"/>
        <v>0</v>
      </c>
      <c r="O36" s="3">
        <f t="shared" si="8"/>
        <v>1</v>
      </c>
      <c r="P36" s="3">
        <f t="shared" si="9"/>
        <v>0</v>
      </c>
      <c r="Q36" s="3">
        <f t="shared" si="10"/>
        <v>0</v>
      </c>
      <c r="R36" s="3">
        <v>0</v>
      </c>
      <c r="S36">
        <v>0</v>
      </c>
      <c r="T36" s="2">
        <f t="shared" si="18"/>
        <v>18.659630667651502</v>
      </c>
      <c r="U36" s="2">
        <f t="shared" si="19"/>
        <v>2.5857990879852184</v>
      </c>
      <c r="V36" s="2"/>
      <c r="W36" s="2"/>
      <c r="X36" s="2"/>
      <c r="Y36" s="2">
        <f t="shared" si="13"/>
        <v>10.816906929921812</v>
      </c>
    </row>
    <row r="37" spans="1:25" hidden="1" outlineLevel="1" x14ac:dyDescent="0.25">
      <c r="A37">
        <v>1963</v>
      </c>
      <c r="B37" s="2">
        <v>0.22600000000000001</v>
      </c>
      <c r="C37" s="2">
        <v>1.7000000000000001E-2</v>
      </c>
      <c r="D37" s="2"/>
      <c r="E37" s="2">
        <f t="shared" si="15"/>
        <v>0.1424</v>
      </c>
      <c r="F37" s="2">
        <f t="shared" si="16"/>
        <v>0.1356</v>
      </c>
      <c r="G37" s="2">
        <f t="shared" si="17"/>
        <v>6.8000000000000005E-3</v>
      </c>
      <c r="H37" s="2"/>
      <c r="I37" s="3">
        <f t="shared" si="4"/>
        <v>1</v>
      </c>
      <c r="J37" s="3">
        <f t="shared" si="14"/>
        <v>0</v>
      </c>
      <c r="K37" s="3">
        <f t="shared" si="5"/>
        <v>1</v>
      </c>
      <c r="L37" s="3">
        <f t="shared" si="6"/>
        <v>0</v>
      </c>
      <c r="M37" s="3"/>
      <c r="N37" s="3">
        <f t="shared" si="7"/>
        <v>0</v>
      </c>
      <c r="O37" s="3">
        <f t="shared" si="8"/>
        <v>0</v>
      </c>
      <c r="P37" s="3">
        <f t="shared" si="9"/>
        <v>1</v>
      </c>
      <c r="Q37" s="3">
        <f t="shared" si="10"/>
        <v>0</v>
      </c>
      <c r="R37" s="3">
        <v>0</v>
      </c>
      <c r="S37">
        <v>0</v>
      </c>
      <c r="T37" s="2">
        <f t="shared" si="18"/>
        <v>22.876707198540743</v>
      </c>
      <c r="U37" s="2">
        <f t="shared" si="19"/>
        <v>2.629757672480967</v>
      </c>
      <c r="V37" s="2"/>
      <c r="W37" s="2"/>
      <c r="X37" s="2"/>
      <c r="Y37" s="2">
        <f t="shared" si="13"/>
        <v>12.357234476742679</v>
      </c>
    </row>
    <row r="38" spans="1:25" hidden="1" outlineLevel="1" x14ac:dyDescent="0.25">
      <c r="A38">
        <v>1964</v>
      </c>
      <c r="B38" s="2">
        <v>0.16399999999999998</v>
      </c>
      <c r="C38" s="2">
        <v>3.7000000000000005E-2</v>
      </c>
      <c r="D38" s="2"/>
      <c r="E38" s="2">
        <f t="shared" si="15"/>
        <v>0.1132</v>
      </c>
      <c r="F38" s="2">
        <f t="shared" si="16"/>
        <v>9.8399999999999987E-2</v>
      </c>
      <c r="G38" s="2">
        <f t="shared" si="17"/>
        <v>1.4800000000000002E-2</v>
      </c>
      <c r="H38" s="2"/>
      <c r="I38" s="3">
        <f t="shared" si="4"/>
        <v>1</v>
      </c>
      <c r="J38" s="3">
        <f t="shared" si="14"/>
        <v>0</v>
      </c>
      <c r="K38" s="3">
        <f t="shared" si="5"/>
        <v>1</v>
      </c>
      <c r="L38" s="3">
        <f t="shared" si="6"/>
        <v>0</v>
      </c>
      <c r="M38" s="3"/>
      <c r="N38" s="3">
        <f t="shared" si="7"/>
        <v>0</v>
      </c>
      <c r="O38" s="3">
        <f t="shared" si="8"/>
        <v>0</v>
      </c>
      <c r="P38" s="3">
        <f t="shared" si="9"/>
        <v>1</v>
      </c>
      <c r="Q38" s="3">
        <f t="shared" si="10"/>
        <v>0</v>
      </c>
      <c r="R38" s="3">
        <v>0</v>
      </c>
      <c r="S38">
        <v>0</v>
      </c>
      <c r="T38" s="2">
        <f t="shared" si="18"/>
        <v>26.628487179101423</v>
      </c>
      <c r="U38" s="2">
        <f t="shared" si="19"/>
        <v>2.7270587063627625</v>
      </c>
      <c r="V38" s="2"/>
      <c r="W38" s="2"/>
      <c r="X38" s="2"/>
      <c r="Y38" s="2">
        <f t="shared" si="13"/>
        <v>13.756073419509949</v>
      </c>
    </row>
    <row r="39" spans="1:25" hidden="1" outlineLevel="1" x14ac:dyDescent="0.25">
      <c r="A39">
        <v>1965</v>
      </c>
      <c r="B39" s="2">
        <v>0.124</v>
      </c>
      <c r="C39" s="2">
        <v>6.9999999999999993E-3</v>
      </c>
      <c r="D39" s="2"/>
      <c r="E39" s="2">
        <f t="shared" si="15"/>
        <v>7.7199999999999991E-2</v>
      </c>
      <c r="F39" s="2">
        <f t="shared" si="16"/>
        <v>7.4399999999999994E-2</v>
      </c>
      <c r="G39" s="2">
        <f t="shared" si="17"/>
        <v>2.8E-3</v>
      </c>
      <c r="H39" s="2"/>
      <c r="I39" s="3">
        <f t="shared" si="4"/>
        <v>1</v>
      </c>
      <c r="J39" s="3">
        <f t="shared" si="14"/>
        <v>0</v>
      </c>
      <c r="K39" s="3">
        <f t="shared" si="5"/>
        <v>1</v>
      </c>
      <c r="L39" s="3">
        <f t="shared" si="6"/>
        <v>0</v>
      </c>
      <c r="M39" s="3"/>
      <c r="N39" s="3">
        <f t="shared" si="7"/>
        <v>0</v>
      </c>
      <c r="O39" s="3">
        <f t="shared" si="8"/>
        <v>0</v>
      </c>
      <c r="P39" s="3">
        <f t="shared" si="9"/>
        <v>1</v>
      </c>
      <c r="Q39" s="3">
        <f t="shared" si="10"/>
        <v>0</v>
      </c>
      <c r="R39" s="3">
        <v>0</v>
      </c>
      <c r="S39">
        <v>0</v>
      </c>
      <c r="T39" s="2">
        <f t="shared" si="18"/>
        <v>29.930419589310002</v>
      </c>
      <c r="U39" s="2">
        <f t="shared" si="19"/>
        <v>2.7461481173073015</v>
      </c>
      <c r="V39" s="2"/>
      <c r="W39" s="2"/>
      <c r="X39" s="2"/>
      <c r="Y39" s="2">
        <f t="shared" si="13"/>
        <v>14.818042287496116</v>
      </c>
    </row>
    <row r="40" spans="1:25" hidden="1" outlineLevel="1" x14ac:dyDescent="0.25">
      <c r="A40">
        <v>1966</v>
      </c>
      <c r="B40" s="2">
        <v>-0.1</v>
      </c>
      <c r="C40" s="2">
        <v>2.8999999999999998E-2</v>
      </c>
      <c r="D40" s="2"/>
      <c r="E40" s="2">
        <f t="shared" si="15"/>
        <v>-4.8399999999999999E-2</v>
      </c>
      <c r="F40" s="2">
        <f t="shared" si="16"/>
        <v>-0.06</v>
      </c>
      <c r="G40" s="2">
        <f t="shared" si="17"/>
        <v>1.1599999999999999E-2</v>
      </c>
      <c r="H40" s="2"/>
      <c r="I40" s="3">
        <f t="shared" si="4"/>
        <v>0</v>
      </c>
      <c r="J40" s="3">
        <f t="shared" si="14"/>
        <v>1</v>
      </c>
      <c r="K40" s="3">
        <f t="shared" si="5"/>
        <v>1</v>
      </c>
      <c r="L40" s="3">
        <f t="shared" si="6"/>
        <v>0</v>
      </c>
      <c r="M40" s="3"/>
      <c r="N40" s="3">
        <f t="shared" si="7"/>
        <v>0</v>
      </c>
      <c r="O40" s="3">
        <f t="shared" si="8"/>
        <v>1</v>
      </c>
      <c r="P40" s="3">
        <f t="shared" si="9"/>
        <v>0</v>
      </c>
      <c r="Q40" s="3">
        <f t="shared" si="10"/>
        <v>0</v>
      </c>
      <c r="R40" s="3">
        <v>0</v>
      </c>
      <c r="S40">
        <v>0</v>
      </c>
      <c r="T40" s="2">
        <f t="shared" si="18"/>
        <v>26.937377630379004</v>
      </c>
      <c r="U40" s="2">
        <f t="shared" si="19"/>
        <v>2.8257864127092129</v>
      </c>
      <c r="V40" s="2"/>
      <c r="W40" s="2"/>
      <c r="X40" s="2"/>
      <c r="Y40" s="2">
        <f t="shared" si="13"/>
        <v>14.100849040781304</v>
      </c>
    </row>
    <row r="41" spans="1:25" hidden="1" outlineLevel="1" x14ac:dyDescent="0.25">
      <c r="A41">
        <v>1967</v>
      </c>
      <c r="B41" s="2">
        <v>0.23800000000000002</v>
      </c>
      <c r="C41" s="2">
        <v>-1.6E-2</v>
      </c>
      <c r="D41" s="2"/>
      <c r="E41" s="2">
        <f t="shared" si="15"/>
        <v>0.13640000000000002</v>
      </c>
      <c r="F41" s="2">
        <f t="shared" si="16"/>
        <v>0.14280000000000001</v>
      </c>
      <c r="G41" s="2">
        <f t="shared" si="17"/>
        <v>-6.4000000000000003E-3</v>
      </c>
      <c r="H41" s="2"/>
      <c r="I41" s="3">
        <f t="shared" si="4"/>
        <v>1</v>
      </c>
      <c r="J41" s="3">
        <f t="shared" si="14"/>
        <v>0</v>
      </c>
      <c r="K41" s="3">
        <f t="shared" si="5"/>
        <v>0</v>
      </c>
      <c r="L41" s="3">
        <f t="shared" si="6"/>
        <v>1</v>
      </c>
      <c r="M41" s="3"/>
      <c r="N41" s="3">
        <f t="shared" si="7"/>
        <v>1</v>
      </c>
      <c r="O41" s="3">
        <f t="shared" si="8"/>
        <v>0</v>
      </c>
      <c r="P41" s="3">
        <f t="shared" si="9"/>
        <v>0</v>
      </c>
      <c r="Q41" s="3">
        <f t="shared" si="10"/>
        <v>0</v>
      </c>
      <c r="R41" s="3">
        <v>0</v>
      </c>
      <c r="S41">
        <v>0</v>
      </c>
      <c r="T41" s="2">
        <f t="shared" si="18"/>
        <v>33.348473506409206</v>
      </c>
      <c r="U41" s="2">
        <f t="shared" si="19"/>
        <v>2.7805738301058653</v>
      </c>
      <c r="V41" s="2"/>
      <c r="W41" s="2"/>
      <c r="X41" s="2"/>
      <c r="Y41" s="2">
        <f t="shared" si="13"/>
        <v>16.024204849943875</v>
      </c>
    </row>
    <row r="42" spans="1:25" hidden="1" outlineLevel="1" x14ac:dyDescent="0.25">
      <c r="A42">
        <v>1968</v>
      </c>
      <c r="B42" s="2">
        <v>0.10800000000000001</v>
      </c>
      <c r="C42" s="2">
        <v>3.3000000000000002E-2</v>
      </c>
      <c r="D42" s="2"/>
      <c r="E42" s="2">
        <f t="shared" si="15"/>
        <v>7.8000000000000014E-2</v>
      </c>
      <c r="F42" s="2">
        <f t="shared" si="16"/>
        <v>6.480000000000001E-2</v>
      </c>
      <c r="G42" s="2">
        <f t="shared" si="17"/>
        <v>1.3200000000000002E-2</v>
      </c>
      <c r="H42" s="2"/>
      <c r="I42" s="3">
        <f t="shared" si="4"/>
        <v>1</v>
      </c>
      <c r="J42" s="3">
        <f t="shared" si="14"/>
        <v>0</v>
      </c>
      <c r="K42" s="3">
        <f t="shared" si="5"/>
        <v>1</v>
      </c>
      <c r="L42" s="3">
        <f t="shared" si="6"/>
        <v>0</v>
      </c>
      <c r="M42" s="3"/>
      <c r="N42" s="3">
        <f t="shared" si="7"/>
        <v>0</v>
      </c>
      <c r="O42" s="3">
        <f t="shared" si="8"/>
        <v>0</v>
      </c>
      <c r="P42" s="3">
        <f t="shared" si="9"/>
        <v>1</v>
      </c>
      <c r="Q42" s="3">
        <f t="shared" si="10"/>
        <v>0</v>
      </c>
      <c r="R42" s="3">
        <v>0</v>
      </c>
      <c r="S42">
        <v>0</v>
      </c>
      <c r="T42" s="2">
        <f t="shared" si="18"/>
        <v>36.950108645101402</v>
      </c>
      <c r="U42" s="2">
        <f t="shared" si="19"/>
        <v>2.8723327664993588</v>
      </c>
      <c r="V42" s="2"/>
      <c r="W42" s="2"/>
      <c r="X42" s="2"/>
      <c r="Y42" s="2">
        <f t="shared" si="13"/>
        <v>17.274092828239496</v>
      </c>
    </row>
    <row r="43" spans="1:25" hidden="1" outlineLevel="1" x14ac:dyDescent="0.25">
      <c r="A43">
        <v>1969</v>
      </c>
      <c r="B43" s="2">
        <v>-8.199999999999999E-2</v>
      </c>
      <c r="C43" s="2">
        <v>-0.05</v>
      </c>
      <c r="D43" s="2"/>
      <c r="E43" s="2">
        <f t="shared" si="15"/>
        <v>-6.9199999999999998E-2</v>
      </c>
      <c r="F43" s="2">
        <f t="shared" si="16"/>
        <v>-4.9199999999999994E-2</v>
      </c>
      <c r="G43" s="2">
        <f t="shared" si="17"/>
        <v>-2.0000000000000004E-2</v>
      </c>
      <c r="H43" s="2"/>
      <c r="I43" s="3">
        <f t="shared" si="4"/>
        <v>0</v>
      </c>
      <c r="J43" s="3">
        <f t="shared" si="14"/>
        <v>1</v>
      </c>
      <c r="K43" s="3">
        <f t="shared" si="5"/>
        <v>0</v>
      </c>
      <c r="L43" s="3">
        <f t="shared" si="6"/>
        <v>1</v>
      </c>
      <c r="M43" s="3"/>
      <c r="N43" s="3">
        <f t="shared" si="7"/>
        <v>0</v>
      </c>
      <c r="O43" s="3">
        <f t="shared" si="8"/>
        <v>0</v>
      </c>
      <c r="P43" s="3">
        <f t="shared" si="9"/>
        <v>0</v>
      </c>
      <c r="Q43" s="3">
        <f t="shared" si="10"/>
        <v>1</v>
      </c>
      <c r="R43" s="3">
        <v>0</v>
      </c>
      <c r="S43">
        <v>0</v>
      </c>
      <c r="T43" s="2">
        <f t="shared" si="18"/>
        <v>33.920199736203088</v>
      </c>
      <c r="U43" s="2">
        <f t="shared" si="19"/>
        <v>2.7287161281743906</v>
      </c>
      <c r="V43" s="2"/>
      <c r="W43" s="2"/>
      <c r="X43" s="2"/>
      <c r="Y43" s="2">
        <f t="shared" si="13"/>
        <v>16.078725604525321</v>
      </c>
    </row>
    <row r="44" spans="1:25" hidden="1" outlineLevel="1" x14ac:dyDescent="0.25">
      <c r="A44">
        <v>1970</v>
      </c>
      <c r="B44" s="2">
        <v>3.6000000000000004E-2</v>
      </c>
      <c r="C44" s="2">
        <v>0.16800000000000001</v>
      </c>
      <c r="D44" s="2"/>
      <c r="E44" s="2">
        <f t="shared" si="15"/>
        <v>8.8800000000000018E-2</v>
      </c>
      <c r="F44" s="2">
        <f t="shared" si="16"/>
        <v>2.1600000000000001E-2</v>
      </c>
      <c r="G44" s="2">
        <f t="shared" si="17"/>
        <v>6.720000000000001E-2</v>
      </c>
      <c r="H44" s="2"/>
      <c r="I44" s="3">
        <f t="shared" si="4"/>
        <v>1</v>
      </c>
      <c r="J44" s="3">
        <f t="shared" si="14"/>
        <v>0</v>
      </c>
      <c r="K44" s="3">
        <f t="shared" si="5"/>
        <v>1</v>
      </c>
      <c r="L44" s="3">
        <f t="shared" si="6"/>
        <v>0</v>
      </c>
      <c r="M44" s="3"/>
      <c r="N44" s="3">
        <f t="shared" si="7"/>
        <v>0</v>
      </c>
      <c r="O44" s="3">
        <f t="shared" si="8"/>
        <v>0</v>
      </c>
      <c r="P44" s="3">
        <f t="shared" si="9"/>
        <v>1</v>
      </c>
      <c r="Q44" s="3">
        <f t="shared" si="10"/>
        <v>0</v>
      </c>
      <c r="R44" s="3">
        <v>0</v>
      </c>
      <c r="S44">
        <v>0</v>
      </c>
      <c r="T44" s="2">
        <f t="shared" si="18"/>
        <v>35.141326926706398</v>
      </c>
      <c r="U44" s="2">
        <f t="shared" si="19"/>
        <v>3.1871404377076882</v>
      </c>
      <c r="V44" s="2"/>
      <c r="W44" s="2"/>
      <c r="X44" s="2"/>
      <c r="Y44" s="2">
        <f t="shared" si="13"/>
        <v>17.506516438207168</v>
      </c>
    </row>
    <row r="45" spans="1:25" hidden="1" outlineLevel="1" x14ac:dyDescent="0.25">
      <c r="A45">
        <v>1971</v>
      </c>
      <c r="B45" s="2">
        <v>0.14199999999999999</v>
      </c>
      <c r="C45" s="2">
        <v>9.8000000000000004E-2</v>
      </c>
      <c r="D45" s="2"/>
      <c r="E45" s="2">
        <f t="shared" si="15"/>
        <v>0.12439999999999998</v>
      </c>
      <c r="F45" s="2">
        <f t="shared" si="16"/>
        <v>8.5199999999999984E-2</v>
      </c>
      <c r="G45" s="2">
        <f t="shared" si="17"/>
        <v>3.9200000000000006E-2</v>
      </c>
      <c r="H45" s="2"/>
      <c r="I45" s="3">
        <f t="shared" si="4"/>
        <v>1</v>
      </c>
      <c r="J45" s="3">
        <f t="shared" si="14"/>
        <v>0</v>
      </c>
      <c r="K45" s="3">
        <f t="shared" si="5"/>
        <v>1</v>
      </c>
      <c r="L45" s="3">
        <f t="shared" si="6"/>
        <v>0</v>
      </c>
      <c r="M45" s="3"/>
      <c r="N45" s="3">
        <f t="shared" si="7"/>
        <v>0</v>
      </c>
      <c r="O45" s="3">
        <f t="shared" si="8"/>
        <v>0</v>
      </c>
      <c r="P45" s="3">
        <f t="shared" si="9"/>
        <v>1</v>
      </c>
      <c r="Q45" s="3">
        <f t="shared" si="10"/>
        <v>0</v>
      </c>
      <c r="R45" s="3">
        <v>0</v>
      </c>
      <c r="S45">
        <v>0</v>
      </c>
      <c r="T45" s="2">
        <f t="shared" si="18"/>
        <v>40.131395350298703</v>
      </c>
      <c r="U45" s="2">
        <f t="shared" si="19"/>
        <v>3.4994802006030419</v>
      </c>
      <c r="V45" s="2"/>
      <c r="W45" s="2"/>
      <c r="X45" s="2"/>
      <c r="Y45" s="2">
        <f t="shared" si="13"/>
        <v>19.684327083120142</v>
      </c>
    </row>
    <row r="46" spans="1:25" hidden="1" outlineLevel="1" x14ac:dyDescent="0.25">
      <c r="A46">
        <v>1972</v>
      </c>
      <c r="B46" s="2">
        <v>0.188</v>
      </c>
      <c r="C46" s="2">
        <v>2.7999999999999997E-2</v>
      </c>
      <c r="D46" s="2"/>
      <c r="E46" s="2">
        <f t="shared" si="15"/>
        <v>0.124</v>
      </c>
      <c r="F46" s="2">
        <f t="shared" si="16"/>
        <v>0.1128</v>
      </c>
      <c r="G46" s="2">
        <f t="shared" si="17"/>
        <v>1.12E-2</v>
      </c>
      <c r="H46" s="2"/>
      <c r="I46" s="3">
        <f t="shared" si="4"/>
        <v>1</v>
      </c>
      <c r="J46" s="3">
        <f t="shared" si="14"/>
        <v>0</v>
      </c>
      <c r="K46" s="3">
        <f t="shared" si="5"/>
        <v>1</v>
      </c>
      <c r="L46" s="3">
        <f t="shared" si="6"/>
        <v>0</v>
      </c>
      <c r="M46" s="3"/>
      <c r="N46" s="3">
        <f t="shared" si="7"/>
        <v>0</v>
      </c>
      <c r="O46" s="3">
        <f t="shared" si="8"/>
        <v>0</v>
      </c>
      <c r="P46" s="3">
        <f t="shared" si="9"/>
        <v>1</v>
      </c>
      <c r="Q46" s="3">
        <f t="shared" si="10"/>
        <v>0</v>
      </c>
      <c r="R46" s="3">
        <v>0</v>
      </c>
      <c r="S46">
        <v>0</v>
      </c>
      <c r="T46" s="2">
        <f t="shared" si="18"/>
        <v>47.67609767615486</v>
      </c>
      <c r="U46" s="2">
        <f t="shared" si="19"/>
        <v>3.597465646219927</v>
      </c>
      <c r="V46" s="2"/>
      <c r="W46" s="2"/>
      <c r="X46" s="2"/>
      <c r="Y46" s="2">
        <f t="shared" si="13"/>
        <v>22.125183641427043</v>
      </c>
    </row>
    <row r="47" spans="1:25" hidden="1" outlineLevel="1" x14ac:dyDescent="0.25">
      <c r="A47">
        <v>1973</v>
      </c>
      <c r="B47" s="2">
        <v>-0.14300000000000002</v>
      </c>
      <c r="C47" s="2">
        <v>3.7000000000000005E-2</v>
      </c>
      <c r="D47" s="2"/>
      <c r="E47" s="2">
        <f t="shared" si="15"/>
        <v>-7.0999999999999994E-2</v>
      </c>
      <c r="F47" s="2">
        <f t="shared" si="16"/>
        <v>-8.5800000000000001E-2</v>
      </c>
      <c r="G47" s="2">
        <f t="shared" si="17"/>
        <v>1.4800000000000002E-2</v>
      </c>
      <c r="H47" s="2"/>
      <c r="I47" s="3">
        <f t="shared" si="4"/>
        <v>0</v>
      </c>
      <c r="J47" s="3">
        <f t="shared" si="14"/>
        <v>1</v>
      </c>
      <c r="K47" s="3">
        <f t="shared" si="5"/>
        <v>1</v>
      </c>
      <c r="L47" s="3">
        <f t="shared" si="6"/>
        <v>0</v>
      </c>
      <c r="M47" s="3"/>
      <c r="N47" s="3">
        <f t="shared" si="7"/>
        <v>0</v>
      </c>
      <c r="O47" s="3">
        <f t="shared" si="8"/>
        <v>1</v>
      </c>
      <c r="P47" s="3">
        <f t="shared" si="9"/>
        <v>0</v>
      </c>
      <c r="Q47" s="3">
        <f t="shared" si="10"/>
        <v>0</v>
      </c>
      <c r="R47" s="3">
        <v>0</v>
      </c>
      <c r="S47">
        <v>0</v>
      </c>
      <c r="T47" s="2">
        <f t="shared" si="18"/>
        <v>40.858415708464712</v>
      </c>
      <c r="U47" s="2">
        <f t="shared" si="19"/>
        <v>3.7305718751300643</v>
      </c>
      <c r="V47" s="2"/>
      <c r="W47" s="2"/>
      <c r="X47" s="2"/>
      <c r="Y47" s="2">
        <f t="shared" si="13"/>
        <v>20.554295602885723</v>
      </c>
    </row>
    <row r="48" spans="1:25" hidden="1" outlineLevel="1" x14ac:dyDescent="0.25">
      <c r="A48">
        <v>1974</v>
      </c>
      <c r="B48" s="2">
        <v>-0.25900000000000001</v>
      </c>
      <c r="C48" s="2">
        <v>0.02</v>
      </c>
      <c r="D48" s="2"/>
      <c r="E48" s="2">
        <f t="shared" si="15"/>
        <v>-0.1474</v>
      </c>
      <c r="F48" s="2">
        <f t="shared" si="16"/>
        <v>-0.15540000000000001</v>
      </c>
      <c r="G48" s="2">
        <f t="shared" si="17"/>
        <v>8.0000000000000002E-3</v>
      </c>
      <c r="H48" s="2"/>
      <c r="I48" s="3">
        <f t="shared" si="4"/>
        <v>0</v>
      </c>
      <c r="J48" s="3">
        <f t="shared" si="14"/>
        <v>1</v>
      </c>
      <c r="K48" s="3">
        <f t="shared" si="5"/>
        <v>1</v>
      </c>
      <c r="L48" s="3">
        <f t="shared" si="6"/>
        <v>0</v>
      </c>
      <c r="M48" s="3"/>
      <c r="N48" s="3">
        <f t="shared" si="7"/>
        <v>0</v>
      </c>
      <c r="O48" s="3">
        <f t="shared" si="8"/>
        <v>1</v>
      </c>
      <c r="P48" s="3">
        <f t="shared" si="9"/>
        <v>0</v>
      </c>
      <c r="Q48" s="3">
        <f t="shared" si="10"/>
        <v>0</v>
      </c>
      <c r="R48" s="3">
        <v>0</v>
      </c>
      <c r="S48">
        <v>0</v>
      </c>
      <c r="T48" s="2">
        <f t="shared" si="18"/>
        <v>30.276086039972352</v>
      </c>
      <c r="U48" s="2">
        <f t="shared" si="19"/>
        <v>3.8051833126326655</v>
      </c>
      <c r="V48" s="2"/>
      <c r="W48" s="2"/>
      <c r="X48" s="2"/>
      <c r="Y48" s="2">
        <f t="shared" si="13"/>
        <v>17.52459243102037</v>
      </c>
    </row>
    <row r="49" spans="1:25" hidden="1" outlineLevel="1" x14ac:dyDescent="0.25">
      <c r="A49">
        <v>1975</v>
      </c>
      <c r="B49" s="2">
        <v>0.37</v>
      </c>
      <c r="C49" s="2">
        <v>3.6000000000000004E-2</v>
      </c>
      <c r="D49" s="2"/>
      <c r="E49" s="2">
        <f t="shared" si="15"/>
        <v>0.2364</v>
      </c>
      <c r="F49" s="2">
        <f t="shared" si="16"/>
        <v>0.222</v>
      </c>
      <c r="G49" s="2">
        <f t="shared" si="17"/>
        <v>1.4400000000000003E-2</v>
      </c>
      <c r="H49" s="2"/>
      <c r="I49" s="3">
        <f t="shared" si="4"/>
        <v>1</v>
      </c>
      <c r="J49" s="3">
        <f t="shared" si="14"/>
        <v>0</v>
      </c>
      <c r="K49" s="3">
        <f t="shared" si="5"/>
        <v>1</v>
      </c>
      <c r="L49" s="3">
        <f t="shared" si="6"/>
        <v>0</v>
      </c>
      <c r="M49" s="3"/>
      <c r="N49" s="3">
        <f t="shared" si="7"/>
        <v>0</v>
      </c>
      <c r="O49" s="3">
        <f t="shared" si="8"/>
        <v>0</v>
      </c>
      <c r="P49" s="3">
        <f t="shared" si="9"/>
        <v>1</v>
      </c>
      <c r="Q49" s="3">
        <f t="shared" si="10"/>
        <v>0</v>
      </c>
      <c r="R49" s="3">
        <v>0</v>
      </c>
      <c r="S49">
        <v>0</v>
      </c>
      <c r="T49" s="2">
        <f t="shared" si="18"/>
        <v>41.478237874762122</v>
      </c>
      <c r="U49" s="2">
        <f t="shared" si="19"/>
        <v>3.9421699118874418</v>
      </c>
      <c r="V49" s="2"/>
      <c r="W49" s="2"/>
      <c r="X49" s="2"/>
      <c r="Y49" s="2">
        <f t="shared" si="13"/>
        <v>21.667406081713583</v>
      </c>
    </row>
    <row r="50" spans="1:25" hidden="1" outlineLevel="1" x14ac:dyDescent="0.25">
      <c r="A50">
        <v>1976</v>
      </c>
      <c r="B50" s="2">
        <v>0.23800000000000002</v>
      </c>
      <c r="C50" s="2">
        <v>0.16</v>
      </c>
      <c r="D50" s="2"/>
      <c r="E50" s="2">
        <f t="shared" si="15"/>
        <v>0.20680000000000001</v>
      </c>
      <c r="F50" s="2">
        <f t="shared" si="16"/>
        <v>0.14280000000000001</v>
      </c>
      <c r="G50" s="2">
        <f t="shared" si="17"/>
        <v>6.4000000000000001E-2</v>
      </c>
      <c r="H50" s="2"/>
      <c r="I50" s="3">
        <f t="shared" si="4"/>
        <v>1</v>
      </c>
      <c r="J50" s="3">
        <f t="shared" si="14"/>
        <v>0</v>
      </c>
      <c r="K50" s="3">
        <f t="shared" si="5"/>
        <v>1</v>
      </c>
      <c r="L50" s="3">
        <f t="shared" si="6"/>
        <v>0</v>
      </c>
      <c r="M50" s="3"/>
      <c r="N50" s="3">
        <f t="shared" si="7"/>
        <v>0</v>
      </c>
      <c r="O50" s="3">
        <f t="shared" si="8"/>
        <v>0</v>
      </c>
      <c r="P50" s="3">
        <f t="shared" si="9"/>
        <v>1</v>
      </c>
      <c r="Q50" s="3">
        <f t="shared" si="10"/>
        <v>0</v>
      </c>
      <c r="R50" s="3">
        <v>1</v>
      </c>
      <c r="S50">
        <v>0</v>
      </c>
      <c r="T50" s="2">
        <f t="shared" si="18"/>
        <v>51.350058488955504</v>
      </c>
      <c r="U50" s="2">
        <f t="shared" si="19"/>
        <v>4.572917097789432</v>
      </c>
      <c r="V50" s="2"/>
      <c r="W50" s="2"/>
      <c r="X50" s="2"/>
      <c r="Y50" s="2">
        <f t="shared" si="13"/>
        <v>26.148225659411953</v>
      </c>
    </row>
    <row r="51" spans="1:25" hidden="1" outlineLevel="1" x14ac:dyDescent="0.25">
      <c r="A51">
        <v>1977</v>
      </c>
      <c r="B51" s="2">
        <v>-7.0000000000000007E-2</v>
      </c>
      <c r="C51" s="2">
        <v>1.3000000000000001E-2</v>
      </c>
      <c r="D51" s="2"/>
      <c r="E51" s="2">
        <f t="shared" si="15"/>
        <v>-3.6799999999999999E-2</v>
      </c>
      <c r="F51" s="2">
        <f t="shared" si="16"/>
        <v>-4.2000000000000003E-2</v>
      </c>
      <c r="G51" s="2">
        <f t="shared" si="17"/>
        <v>5.2000000000000006E-3</v>
      </c>
      <c r="H51" s="2"/>
      <c r="I51" s="3">
        <f t="shared" si="4"/>
        <v>0</v>
      </c>
      <c r="J51" s="3">
        <f t="shared" si="14"/>
        <v>1</v>
      </c>
      <c r="K51" s="3">
        <f t="shared" si="5"/>
        <v>1</v>
      </c>
      <c r="L51" s="3">
        <f t="shared" si="6"/>
        <v>0</v>
      </c>
      <c r="M51" s="3"/>
      <c r="N51" s="3">
        <f t="shared" si="7"/>
        <v>0</v>
      </c>
      <c r="O51" s="3">
        <f t="shared" si="8"/>
        <v>1</v>
      </c>
      <c r="P51" s="3">
        <f t="shared" si="9"/>
        <v>0</v>
      </c>
      <c r="Q51" s="3">
        <f t="shared" si="10"/>
        <v>0</v>
      </c>
      <c r="R51" s="3">
        <v>0</v>
      </c>
      <c r="S51">
        <v>0</v>
      </c>
      <c r="T51" s="2">
        <f t="shared" si="18"/>
        <v>47.755554394728613</v>
      </c>
      <c r="U51" s="2">
        <f t="shared" si="19"/>
        <v>4.6323650200606945</v>
      </c>
      <c r="V51" s="2"/>
      <c r="W51" s="2"/>
      <c r="X51" s="2"/>
      <c r="Y51" s="2">
        <f t="shared" si="13"/>
        <v>25.185970955145596</v>
      </c>
    </row>
    <row r="52" spans="1:25" hidden="1" outlineLevel="1" x14ac:dyDescent="0.25">
      <c r="A52">
        <v>1978</v>
      </c>
      <c r="B52" s="2">
        <v>6.5000000000000002E-2</v>
      </c>
      <c r="C52" s="2">
        <v>-8.0000000000000002E-3</v>
      </c>
      <c r="D52" s="2"/>
      <c r="E52" s="2">
        <f t="shared" si="15"/>
        <v>3.5799999999999998E-2</v>
      </c>
      <c r="F52" s="2">
        <f t="shared" si="16"/>
        <v>3.9E-2</v>
      </c>
      <c r="G52" s="2">
        <f t="shared" si="17"/>
        <v>-3.2000000000000002E-3</v>
      </c>
      <c r="H52" s="2"/>
      <c r="I52" s="3">
        <f t="shared" si="4"/>
        <v>1</v>
      </c>
      <c r="J52" s="3">
        <f t="shared" si="14"/>
        <v>0</v>
      </c>
      <c r="K52" s="3">
        <f t="shared" si="5"/>
        <v>0</v>
      </c>
      <c r="L52" s="3">
        <f t="shared" si="6"/>
        <v>1</v>
      </c>
      <c r="M52" s="3"/>
      <c r="N52" s="3">
        <f t="shared" si="7"/>
        <v>1</v>
      </c>
      <c r="O52" s="3">
        <f t="shared" si="8"/>
        <v>0</v>
      </c>
      <c r="P52" s="3">
        <f t="shared" si="9"/>
        <v>0</v>
      </c>
      <c r="Q52" s="3">
        <f t="shared" si="10"/>
        <v>0</v>
      </c>
      <c r="R52" s="3">
        <v>0</v>
      </c>
      <c r="S52">
        <v>0</v>
      </c>
      <c r="T52" s="2">
        <f t="shared" si="18"/>
        <v>50.859665430385967</v>
      </c>
      <c r="U52" s="2">
        <f t="shared" si="19"/>
        <v>4.5953060999002089</v>
      </c>
      <c r="V52" s="2"/>
      <c r="W52" s="2"/>
      <c r="X52" s="2"/>
      <c r="Y52" s="2">
        <f t="shared" si="13"/>
        <v>26.087628715339811</v>
      </c>
    </row>
    <row r="53" spans="1:25" hidden="1" outlineLevel="1" x14ac:dyDescent="0.25">
      <c r="A53">
        <v>1979</v>
      </c>
      <c r="B53" s="2">
        <v>0.185</v>
      </c>
      <c r="C53" s="2">
        <v>6.9999999999999993E-3</v>
      </c>
      <c r="D53" s="2"/>
      <c r="E53" s="2">
        <f t="shared" si="15"/>
        <v>0.1138</v>
      </c>
      <c r="F53" s="2">
        <f t="shared" si="16"/>
        <v>0.111</v>
      </c>
      <c r="G53" s="2">
        <f t="shared" si="17"/>
        <v>2.8E-3</v>
      </c>
      <c r="H53" s="2"/>
      <c r="I53" s="3">
        <f t="shared" si="4"/>
        <v>1</v>
      </c>
      <c r="J53" s="3">
        <f t="shared" si="14"/>
        <v>0</v>
      </c>
      <c r="K53" s="3">
        <f t="shared" si="5"/>
        <v>1</v>
      </c>
      <c r="L53" s="3">
        <f t="shared" si="6"/>
        <v>0</v>
      </c>
      <c r="M53" s="3"/>
      <c r="N53" s="3">
        <f t="shared" si="7"/>
        <v>0</v>
      </c>
      <c r="O53" s="3">
        <f t="shared" si="8"/>
        <v>0</v>
      </c>
      <c r="P53" s="3">
        <f t="shared" si="9"/>
        <v>1</v>
      </c>
      <c r="Q53" s="3">
        <f t="shared" si="10"/>
        <v>0</v>
      </c>
      <c r="R53" s="3">
        <v>0</v>
      </c>
      <c r="S53">
        <v>0</v>
      </c>
      <c r="T53" s="2">
        <f t="shared" si="18"/>
        <v>60.268703535007376</v>
      </c>
      <c r="U53" s="2">
        <f t="shared" si="19"/>
        <v>4.6274732425995095</v>
      </c>
      <c r="V53" s="2"/>
      <c r="W53" s="2"/>
      <c r="X53" s="2"/>
      <c r="Y53" s="2">
        <f t="shared" si="13"/>
        <v>29.05640086314548</v>
      </c>
    </row>
    <row r="54" spans="1:25" hidden="1" outlineLevel="1" x14ac:dyDescent="0.25">
      <c r="A54">
        <v>1980</v>
      </c>
      <c r="B54" s="2">
        <v>0.317</v>
      </c>
      <c r="C54" s="2">
        <v>-0.03</v>
      </c>
      <c r="D54" s="2"/>
      <c r="E54" s="2">
        <f t="shared" si="15"/>
        <v>0.1782</v>
      </c>
      <c r="F54" s="2">
        <f t="shared" si="16"/>
        <v>0.19020000000000001</v>
      </c>
      <c r="G54" s="2">
        <f t="shared" si="17"/>
        <v>-1.2E-2</v>
      </c>
      <c r="H54" s="2"/>
      <c r="I54" s="3">
        <f t="shared" si="4"/>
        <v>1</v>
      </c>
      <c r="J54" s="3">
        <f t="shared" si="14"/>
        <v>0</v>
      </c>
      <c r="K54" s="3">
        <f t="shared" si="5"/>
        <v>0</v>
      </c>
      <c r="L54" s="3">
        <f t="shared" si="6"/>
        <v>1</v>
      </c>
      <c r="M54" s="3"/>
      <c r="N54" s="3">
        <f t="shared" si="7"/>
        <v>1</v>
      </c>
      <c r="O54" s="3">
        <f t="shared" si="8"/>
        <v>0</v>
      </c>
      <c r="P54" s="3">
        <f t="shared" si="9"/>
        <v>0</v>
      </c>
      <c r="Q54" s="3">
        <f t="shared" si="10"/>
        <v>0</v>
      </c>
      <c r="R54" s="3">
        <v>0</v>
      </c>
      <c r="S54">
        <v>0</v>
      </c>
      <c r="T54" s="2">
        <f t="shared" si="18"/>
        <v>79.373882555604709</v>
      </c>
      <c r="U54" s="2">
        <f t="shared" si="19"/>
        <v>4.488649045321524</v>
      </c>
      <c r="V54" s="2"/>
      <c r="W54" s="2"/>
      <c r="X54" s="2"/>
      <c r="Y54" s="2">
        <f t="shared" si="13"/>
        <v>34.234251496958002</v>
      </c>
    </row>
    <row r="55" spans="1:25" hidden="1" outlineLevel="1" x14ac:dyDescent="0.25">
      <c r="A55">
        <v>1981</v>
      </c>
      <c r="B55" s="2">
        <v>-4.7E-2</v>
      </c>
      <c r="C55" s="2">
        <v>8.199999999999999E-2</v>
      </c>
      <c r="D55" s="2"/>
      <c r="E55" s="2">
        <f t="shared" si="15"/>
        <v>4.5999999999999965E-3</v>
      </c>
      <c r="F55" s="2">
        <f t="shared" si="16"/>
        <v>-2.8199999999999999E-2</v>
      </c>
      <c r="G55" s="2">
        <f t="shared" si="17"/>
        <v>3.2799999999999996E-2</v>
      </c>
      <c r="H55" s="2"/>
      <c r="I55" s="3">
        <f t="shared" si="4"/>
        <v>0</v>
      </c>
      <c r="J55" s="3">
        <f t="shared" si="14"/>
        <v>1</v>
      </c>
      <c r="K55" s="3">
        <f t="shared" si="5"/>
        <v>1</v>
      </c>
      <c r="L55" s="3">
        <f t="shared" si="6"/>
        <v>0</v>
      </c>
      <c r="M55" s="3"/>
      <c r="N55" s="3">
        <f t="shared" si="7"/>
        <v>0</v>
      </c>
      <c r="O55" s="3">
        <f t="shared" si="8"/>
        <v>1</v>
      </c>
      <c r="P55" s="3">
        <f t="shared" si="9"/>
        <v>0</v>
      </c>
      <c r="Q55" s="3">
        <f t="shared" si="10"/>
        <v>0</v>
      </c>
      <c r="R55" s="3">
        <v>0</v>
      </c>
      <c r="S55">
        <v>0</v>
      </c>
      <c r="T55" s="2">
        <f t="shared" si="18"/>
        <v>75.643310075491286</v>
      </c>
      <c r="U55" s="2">
        <f t="shared" si="19"/>
        <v>4.8567182670378894</v>
      </c>
      <c r="V55" s="2"/>
      <c r="W55" s="2"/>
      <c r="X55" s="2"/>
      <c r="Y55" s="2">
        <f t="shared" si="13"/>
        <v>34.39172905384401</v>
      </c>
    </row>
    <row r="56" spans="1:25" hidden="1" outlineLevel="1" x14ac:dyDescent="0.25">
      <c r="A56">
        <v>1982</v>
      </c>
      <c r="B56" s="2">
        <v>0.20399999999999999</v>
      </c>
      <c r="C56" s="2">
        <v>0.32799999999999996</v>
      </c>
      <c r="D56" s="2"/>
      <c r="E56" s="2">
        <f t="shared" si="15"/>
        <v>0.25359999999999994</v>
      </c>
      <c r="F56" s="2">
        <f t="shared" si="16"/>
        <v>0.12239999999999998</v>
      </c>
      <c r="G56" s="2">
        <f t="shared" si="17"/>
        <v>0.13119999999999998</v>
      </c>
      <c r="H56" s="2"/>
      <c r="I56" s="3">
        <f t="shared" si="4"/>
        <v>1</v>
      </c>
      <c r="J56" s="3">
        <f t="shared" si="14"/>
        <v>0</v>
      </c>
      <c r="K56" s="3">
        <f t="shared" si="5"/>
        <v>1</v>
      </c>
      <c r="L56" s="3">
        <f t="shared" si="6"/>
        <v>0</v>
      </c>
      <c r="M56" s="3"/>
      <c r="N56" s="3">
        <f t="shared" si="7"/>
        <v>0</v>
      </c>
      <c r="O56" s="3">
        <f t="shared" si="8"/>
        <v>0</v>
      </c>
      <c r="P56" s="3">
        <f t="shared" si="9"/>
        <v>1</v>
      </c>
      <c r="Q56" s="3">
        <f t="shared" si="10"/>
        <v>0</v>
      </c>
      <c r="R56" s="3">
        <v>1</v>
      </c>
      <c r="S56">
        <v>0</v>
      </c>
      <c r="T56" s="2">
        <f t="shared" si="18"/>
        <v>91.07454533089151</v>
      </c>
      <c r="U56" s="2">
        <f t="shared" si="19"/>
        <v>6.4497218586263161</v>
      </c>
      <c r="V56" s="2"/>
      <c r="W56" s="2"/>
      <c r="X56" s="2"/>
      <c r="Y56" s="2">
        <f t="shared" si="13"/>
        <v>43.113471541898853</v>
      </c>
    </row>
    <row r="57" spans="1:25" hidden="1" outlineLevel="1" x14ac:dyDescent="0.25">
      <c r="A57">
        <v>1983</v>
      </c>
      <c r="B57" s="2">
        <v>0.223</v>
      </c>
      <c r="C57" s="2">
        <v>3.2000000000000001E-2</v>
      </c>
      <c r="D57" s="2"/>
      <c r="E57" s="2">
        <f t="shared" si="15"/>
        <v>0.14660000000000001</v>
      </c>
      <c r="F57" s="2">
        <f t="shared" si="16"/>
        <v>0.1338</v>
      </c>
      <c r="G57" s="2">
        <f t="shared" si="17"/>
        <v>1.2800000000000001E-2</v>
      </c>
      <c r="H57" s="2"/>
      <c r="I57" s="3">
        <f t="shared" si="4"/>
        <v>1</v>
      </c>
      <c r="J57" s="3">
        <f t="shared" si="14"/>
        <v>0</v>
      </c>
      <c r="K57" s="3">
        <f t="shared" si="5"/>
        <v>1</v>
      </c>
      <c r="L57" s="3">
        <f t="shared" si="6"/>
        <v>0</v>
      </c>
      <c r="M57" s="3"/>
      <c r="N57" s="3">
        <f t="shared" si="7"/>
        <v>0</v>
      </c>
      <c r="O57" s="3">
        <f t="shared" si="8"/>
        <v>0</v>
      </c>
      <c r="P57" s="3">
        <f t="shared" si="9"/>
        <v>1</v>
      </c>
      <c r="Q57" s="3">
        <f t="shared" si="10"/>
        <v>0</v>
      </c>
      <c r="R57" s="3">
        <v>0</v>
      </c>
      <c r="S57">
        <v>0</v>
      </c>
      <c r="T57" s="2">
        <f t="shared" si="18"/>
        <v>111.38416893968032</v>
      </c>
      <c r="U57" s="2">
        <f t="shared" si="19"/>
        <v>6.6561129581023586</v>
      </c>
      <c r="V57" s="2"/>
      <c r="W57" s="2"/>
      <c r="X57" s="2"/>
      <c r="Y57" s="2">
        <f t="shared" si="13"/>
        <v>49.433906469941228</v>
      </c>
    </row>
    <row r="58" spans="1:25" hidden="1" outlineLevel="1" x14ac:dyDescent="0.25">
      <c r="A58">
        <v>1984</v>
      </c>
      <c r="B58" s="2">
        <v>6.0999999999999999E-2</v>
      </c>
      <c r="C58" s="2">
        <v>0.13699999999999998</v>
      </c>
      <c r="D58" s="2"/>
      <c r="E58" s="2">
        <f t="shared" si="15"/>
        <v>9.1399999999999995E-2</v>
      </c>
      <c r="F58" s="2">
        <f t="shared" si="16"/>
        <v>3.6600000000000001E-2</v>
      </c>
      <c r="G58" s="2">
        <f t="shared" si="17"/>
        <v>5.4799999999999995E-2</v>
      </c>
      <c r="H58" s="2"/>
      <c r="I58" s="3">
        <f t="shared" si="4"/>
        <v>1</v>
      </c>
      <c r="J58" s="3">
        <f t="shared" si="14"/>
        <v>0</v>
      </c>
      <c r="K58" s="3">
        <f t="shared" si="5"/>
        <v>1</v>
      </c>
      <c r="L58" s="3">
        <f t="shared" si="6"/>
        <v>0</v>
      </c>
      <c r="M58" s="3"/>
      <c r="N58" s="3">
        <f t="shared" si="7"/>
        <v>0</v>
      </c>
      <c r="O58" s="3">
        <f t="shared" si="8"/>
        <v>0</v>
      </c>
      <c r="P58" s="3">
        <f t="shared" si="9"/>
        <v>1</v>
      </c>
      <c r="Q58" s="3">
        <f t="shared" si="10"/>
        <v>0</v>
      </c>
      <c r="R58" s="3">
        <v>0</v>
      </c>
      <c r="S58">
        <v>0</v>
      </c>
      <c r="T58" s="2">
        <f t="shared" si="18"/>
        <v>118.17860324500082</v>
      </c>
      <c r="U58" s="2">
        <f t="shared" si="19"/>
        <v>7.568000433362382</v>
      </c>
      <c r="V58" s="2"/>
      <c r="W58" s="2"/>
      <c r="X58" s="2"/>
      <c r="Y58" s="2">
        <f t="shared" si="13"/>
        <v>53.95216552129385</v>
      </c>
    </row>
    <row r="59" spans="1:25" hidden="1" outlineLevel="1" x14ac:dyDescent="0.25">
      <c r="A59">
        <v>1985</v>
      </c>
      <c r="B59" s="2">
        <v>0.312</v>
      </c>
      <c r="C59" s="2">
        <v>0.25700000000000001</v>
      </c>
      <c r="D59" s="2"/>
      <c r="E59" s="2">
        <f t="shared" si="15"/>
        <v>0.29000000000000004</v>
      </c>
      <c r="F59" s="2">
        <f t="shared" si="16"/>
        <v>0.18720000000000001</v>
      </c>
      <c r="G59" s="2">
        <f t="shared" si="17"/>
        <v>0.1028</v>
      </c>
      <c r="H59" s="2"/>
      <c r="I59" s="3">
        <f t="shared" si="4"/>
        <v>1</v>
      </c>
      <c r="J59" s="3">
        <f t="shared" si="14"/>
        <v>0</v>
      </c>
      <c r="K59" s="3">
        <f t="shared" si="5"/>
        <v>1</v>
      </c>
      <c r="L59" s="3">
        <f t="shared" si="6"/>
        <v>0</v>
      </c>
      <c r="M59" s="3"/>
      <c r="N59" s="3">
        <f t="shared" si="7"/>
        <v>0</v>
      </c>
      <c r="O59" s="3">
        <f t="shared" si="8"/>
        <v>0</v>
      </c>
      <c r="P59" s="3">
        <f t="shared" si="9"/>
        <v>1</v>
      </c>
      <c r="Q59" s="3">
        <f t="shared" si="10"/>
        <v>0</v>
      </c>
      <c r="R59" s="3">
        <v>1</v>
      </c>
      <c r="S59">
        <v>0</v>
      </c>
      <c r="T59" s="2">
        <f t="shared" si="18"/>
        <v>155.05032745744109</v>
      </c>
      <c r="U59" s="2">
        <f t="shared" si="19"/>
        <v>9.5129765447365155</v>
      </c>
      <c r="V59" s="2"/>
      <c r="W59" s="2"/>
      <c r="X59" s="2"/>
      <c r="Y59" s="2">
        <f t="shared" si="13"/>
        <v>69.598293522469064</v>
      </c>
    </row>
    <row r="60" spans="1:25" hidden="1" outlineLevel="1" x14ac:dyDescent="0.25">
      <c r="A60">
        <v>1986</v>
      </c>
      <c r="B60" s="2">
        <v>0.185</v>
      </c>
      <c r="C60" s="2">
        <v>0.24299999999999999</v>
      </c>
      <c r="D60" s="2"/>
      <c r="E60" s="2">
        <f t="shared" si="15"/>
        <v>0.2082</v>
      </c>
      <c r="F60" s="2">
        <f t="shared" si="16"/>
        <v>0.111</v>
      </c>
      <c r="G60" s="2">
        <f t="shared" si="17"/>
        <v>9.7200000000000009E-2</v>
      </c>
      <c r="H60" s="2"/>
      <c r="I60" s="3">
        <f t="shared" si="4"/>
        <v>1</v>
      </c>
      <c r="J60" s="3">
        <f t="shared" si="14"/>
        <v>0</v>
      </c>
      <c r="K60" s="3">
        <f t="shared" si="5"/>
        <v>1</v>
      </c>
      <c r="L60" s="3">
        <f t="shared" si="6"/>
        <v>0</v>
      </c>
      <c r="M60" s="3"/>
      <c r="N60" s="3">
        <f t="shared" si="7"/>
        <v>0</v>
      </c>
      <c r="O60" s="3">
        <f t="shared" si="8"/>
        <v>0</v>
      </c>
      <c r="P60" s="3">
        <f t="shared" si="9"/>
        <v>1</v>
      </c>
      <c r="Q60" s="3">
        <f t="shared" si="10"/>
        <v>0</v>
      </c>
      <c r="R60" s="3">
        <v>1</v>
      </c>
      <c r="S60">
        <v>0</v>
      </c>
      <c r="T60" s="2">
        <f t="shared" si="18"/>
        <v>183.7346380370677</v>
      </c>
      <c r="U60" s="2">
        <f t="shared" si="19"/>
        <v>11.824629845107488</v>
      </c>
      <c r="V60" s="2"/>
      <c r="W60" s="2"/>
      <c r="X60" s="2"/>
      <c r="Y60" s="2">
        <f t="shared" si="13"/>
        <v>84.088658233847113</v>
      </c>
    </row>
    <row r="61" spans="1:25" hidden="1" outlineLevel="1" x14ac:dyDescent="0.25">
      <c r="A61">
        <v>1987</v>
      </c>
      <c r="B61" s="2">
        <v>5.7999999999999996E-2</v>
      </c>
      <c r="C61" s="2">
        <v>-0.05</v>
      </c>
      <c r="D61" s="2"/>
      <c r="E61" s="2">
        <f t="shared" si="15"/>
        <v>1.4799999999999994E-2</v>
      </c>
      <c r="F61" s="2">
        <f t="shared" si="16"/>
        <v>3.4799999999999998E-2</v>
      </c>
      <c r="G61" s="2">
        <f t="shared" si="17"/>
        <v>-2.0000000000000004E-2</v>
      </c>
      <c r="H61" s="2"/>
      <c r="I61" s="3">
        <f t="shared" si="4"/>
        <v>1</v>
      </c>
      <c r="J61" s="3">
        <f t="shared" si="14"/>
        <v>0</v>
      </c>
      <c r="K61" s="3">
        <f t="shared" si="5"/>
        <v>0</v>
      </c>
      <c r="L61" s="3">
        <f t="shared" si="6"/>
        <v>1</v>
      </c>
      <c r="M61" s="3"/>
      <c r="N61" s="3">
        <f t="shared" si="7"/>
        <v>1</v>
      </c>
      <c r="O61" s="3">
        <f t="shared" si="8"/>
        <v>0</v>
      </c>
      <c r="P61" s="3">
        <f t="shared" si="9"/>
        <v>0</v>
      </c>
      <c r="Q61" s="3">
        <f t="shared" si="10"/>
        <v>0</v>
      </c>
      <c r="R61" s="3">
        <v>0</v>
      </c>
      <c r="S61">
        <v>0</v>
      </c>
      <c r="T61" s="2">
        <f t="shared" si="18"/>
        <v>194.39124704321765</v>
      </c>
      <c r="U61" s="2">
        <f t="shared" si="19"/>
        <v>11.233398352852113</v>
      </c>
      <c r="V61" s="2"/>
      <c r="W61" s="2"/>
      <c r="X61" s="2"/>
      <c r="Y61" s="2">
        <f t="shared" si="13"/>
        <v>85.33317037570805</v>
      </c>
    </row>
    <row r="62" spans="1:25" hidden="1" outlineLevel="1" x14ac:dyDescent="0.25">
      <c r="A62">
        <v>1988</v>
      </c>
      <c r="B62" s="2">
        <v>0.16600000000000001</v>
      </c>
      <c r="C62" s="2">
        <v>8.199999999999999E-2</v>
      </c>
      <c r="D62" s="2"/>
      <c r="E62" s="2">
        <f t="shared" si="15"/>
        <v>0.13240000000000002</v>
      </c>
      <c r="F62" s="2">
        <f t="shared" si="16"/>
        <v>9.9600000000000008E-2</v>
      </c>
      <c r="G62" s="2">
        <f t="shared" si="17"/>
        <v>3.2799999999999996E-2</v>
      </c>
      <c r="H62" s="2"/>
      <c r="I62" s="3">
        <f t="shared" si="4"/>
        <v>1</v>
      </c>
      <c r="J62" s="3">
        <f t="shared" si="14"/>
        <v>0</v>
      </c>
      <c r="K62" s="3">
        <f t="shared" si="5"/>
        <v>1</v>
      </c>
      <c r="L62" s="3">
        <f t="shared" si="6"/>
        <v>0</v>
      </c>
      <c r="M62" s="3"/>
      <c r="N62" s="3">
        <f t="shared" si="7"/>
        <v>0</v>
      </c>
      <c r="O62" s="3">
        <f t="shared" si="8"/>
        <v>0</v>
      </c>
      <c r="P62" s="3">
        <f t="shared" si="9"/>
        <v>1</v>
      </c>
      <c r="Q62" s="3">
        <f t="shared" si="10"/>
        <v>0</v>
      </c>
      <c r="R62" s="3">
        <v>0</v>
      </c>
      <c r="S62">
        <v>0</v>
      </c>
      <c r="T62" s="2">
        <f t="shared" si="18"/>
        <v>226.66019405239177</v>
      </c>
      <c r="U62" s="2">
        <f t="shared" si="19"/>
        <v>12.154537017785987</v>
      </c>
      <c r="V62" s="2"/>
      <c r="W62" s="2"/>
      <c r="X62" s="2"/>
      <c r="Y62" s="2">
        <f t="shared" si="13"/>
        <v>96.631282133451805</v>
      </c>
    </row>
    <row r="63" spans="1:25" hidden="1" outlineLevel="1" x14ac:dyDescent="0.25">
      <c r="A63">
        <v>1989</v>
      </c>
      <c r="B63" s="2">
        <v>0.317</v>
      </c>
      <c r="C63" s="2">
        <v>0.17699999999999999</v>
      </c>
      <c r="D63" s="2"/>
      <c r="E63" s="2">
        <f t="shared" si="15"/>
        <v>0.26100000000000001</v>
      </c>
      <c r="F63" s="2">
        <f t="shared" si="16"/>
        <v>0.19020000000000001</v>
      </c>
      <c r="G63" s="2">
        <f t="shared" si="17"/>
        <v>7.0800000000000002E-2</v>
      </c>
      <c r="H63" s="2"/>
      <c r="I63" s="3">
        <f t="shared" si="4"/>
        <v>1</v>
      </c>
      <c r="J63" s="3">
        <f t="shared" si="14"/>
        <v>0</v>
      </c>
      <c r="K63" s="3">
        <f t="shared" si="5"/>
        <v>1</v>
      </c>
      <c r="L63" s="3">
        <f t="shared" si="6"/>
        <v>0</v>
      </c>
      <c r="M63" s="3"/>
      <c r="N63" s="3">
        <f t="shared" si="7"/>
        <v>0</v>
      </c>
      <c r="O63" s="3">
        <f t="shared" si="8"/>
        <v>0</v>
      </c>
      <c r="P63" s="3">
        <f t="shared" si="9"/>
        <v>1</v>
      </c>
      <c r="Q63" s="3">
        <f t="shared" si="10"/>
        <v>0</v>
      </c>
      <c r="R63" s="3">
        <v>1</v>
      </c>
      <c r="S63">
        <v>0</v>
      </c>
      <c r="T63" s="2">
        <f t="shared" si="18"/>
        <v>298.51147556699993</v>
      </c>
      <c r="U63" s="2">
        <f t="shared" si="19"/>
        <v>14.305890069934108</v>
      </c>
      <c r="V63" s="2"/>
      <c r="W63" s="2"/>
      <c r="X63" s="2"/>
      <c r="Y63" s="2">
        <f t="shared" si="13"/>
        <v>121.85204677028274</v>
      </c>
    </row>
    <row r="64" spans="1:25" hidden="1" outlineLevel="1" x14ac:dyDescent="0.25">
      <c r="A64">
        <v>1990</v>
      </c>
      <c r="B64" s="2">
        <v>-3.1E-2</v>
      </c>
      <c r="C64" s="2">
        <v>6.2E-2</v>
      </c>
      <c r="D64" s="2"/>
      <c r="E64" s="2">
        <f t="shared" si="15"/>
        <v>6.2000000000000041E-3</v>
      </c>
      <c r="F64" s="2">
        <f t="shared" si="16"/>
        <v>-1.8599999999999998E-2</v>
      </c>
      <c r="G64" s="2">
        <f t="shared" si="17"/>
        <v>2.4800000000000003E-2</v>
      </c>
      <c r="H64" s="2"/>
      <c r="I64" s="3">
        <f t="shared" si="4"/>
        <v>0</v>
      </c>
      <c r="J64" s="3">
        <f t="shared" si="14"/>
        <v>1</v>
      </c>
      <c r="K64" s="3">
        <f t="shared" si="5"/>
        <v>1</v>
      </c>
      <c r="L64" s="3">
        <f t="shared" si="6"/>
        <v>0</v>
      </c>
      <c r="M64" s="3"/>
      <c r="N64" s="3">
        <f t="shared" si="7"/>
        <v>0</v>
      </c>
      <c r="O64" s="3">
        <f t="shared" si="8"/>
        <v>1</v>
      </c>
      <c r="P64" s="3">
        <f t="shared" si="9"/>
        <v>0</v>
      </c>
      <c r="Q64" s="3">
        <f t="shared" si="10"/>
        <v>0</v>
      </c>
      <c r="R64" s="3">
        <v>0</v>
      </c>
      <c r="S64">
        <v>0</v>
      </c>
      <c r="T64" s="2">
        <f t="shared" si="18"/>
        <v>289.25761982442293</v>
      </c>
      <c r="U64" s="2">
        <f t="shared" si="19"/>
        <v>15.192855254270023</v>
      </c>
      <c r="V64" s="2"/>
      <c r="W64" s="2"/>
      <c r="X64" s="2"/>
      <c r="Y64" s="2">
        <f t="shared" si="13"/>
        <v>122.60752946025849</v>
      </c>
    </row>
    <row r="65" spans="1:25" hidden="1" outlineLevel="1" x14ac:dyDescent="0.25">
      <c r="A65">
        <v>1991</v>
      </c>
      <c r="B65" s="2">
        <v>0.30499999999999999</v>
      </c>
      <c r="C65" s="2">
        <v>0.15</v>
      </c>
      <c r="D65" s="2"/>
      <c r="E65" s="2">
        <f t="shared" si="15"/>
        <v>0.24299999999999999</v>
      </c>
      <c r="F65" s="2">
        <f t="shared" si="16"/>
        <v>0.183</v>
      </c>
      <c r="G65" s="2">
        <f t="shared" si="17"/>
        <v>0.06</v>
      </c>
      <c r="H65" s="2"/>
      <c r="I65" s="3">
        <f t="shared" si="4"/>
        <v>1</v>
      </c>
      <c r="J65" s="3">
        <f t="shared" si="14"/>
        <v>0</v>
      </c>
      <c r="K65" s="3">
        <f t="shared" si="5"/>
        <v>1</v>
      </c>
      <c r="L65" s="3">
        <f t="shared" si="6"/>
        <v>0</v>
      </c>
      <c r="M65" s="3"/>
      <c r="N65" s="3">
        <f t="shared" si="7"/>
        <v>0</v>
      </c>
      <c r="O65" s="3">
        <f t="shared" si="8"/>
        <v>0</v>
      </c>
      <c r="P65" s="3">
        <f t="shared" si="9"/>
        <v>1</v>
      </c>
      <c r="Q65" s="3">
        <f t="shared" si="10"/>
        <v>0</v>
      </c>
      <c r="R65" s="3">
        <v>1</v>
      </c>
      <c r="S65">
        <v>0</v>
      </c>
      <c r="T65" s="2">
        <f t="shared" si="18"/>
        <v>377.48119387087189</v>
      </c>
      <c r="U65" s="2">
        <f t="shared" si="19"/>
        <v>17.471783542410524</v>
      </c>
      <c r="V65" s="2"/>
      <c r="W65" s="2"/>
      <c r="X65" s="2"/>
      <c r="Y65" s="2">
        <f t="shared" si="13"/>
        <v>152.40115911910129</v>
      </c>
    </row>
    <row r="66" spans="1:25" hidden="1" outlineLevel="1" x14ac:dyDescent="0.25">
      <c r="A66">
        <v>1992</v>
      </c>
      <c r="B66" s="2">
        <v>7.5999999999999998E-2</v>
      </c>
      <c r="C66" s="2">
        <v>9.4E-2</v>
      </c>
      <c r="D66" s="2"/>
      <c r="E66" s="2">
        <f t="shared" ref="E66:E97" si="20">F66+G66</f>
        <v>8.3199999999999996E-2</v>
      </c>
      <c r="F66" s="2">
        <f t="shared" ref="F66:F96" si="21">B66*0.6</f>
        <v>4.5599999999999995E-2</v>
      </c>
      <c r="G66" s="2">
        <f t="shared" ref="G66:G96" si="22">C66*0.4</f>
        <v>3.7600000000000001E-2</v>
      </c>
      <c r="H66" s="2"/>
      <c r="I66" s="3">
        <f t="shared" si="4"/>
        <v>1</v>
      </c>
      <c r="J66" s="3">
        <f t="shared" si="14"/>
        <v>0</v>
      </c>
      <c r="K66" s="3">
        <f t="shared" si="5"/>
        <v>1</v>
      </c>
      <c r="L66" s="3">
        <f t="shared" si="6"/>
        <v>0</v>
      </c>
      <c r="M66" s="3"/>
      <c r="N66" s="3">
        <f t="shared" si="7"/>
        <v>0</v>
      </c>
      <c r="O66" s="3">
        <f t="shared" si="8"/>
        <v>0</v>
      </c>
      <c r="P66" s="3">
        <f t="shared" si="9"/>
        <v>1</v>
      </c>
      <c r="Q66" s="3">
        <f t="shared" si="10"/>
        <v>0</v>
      </c>
      <c r="R66" s="3">
        <v>0</v>
      </c>
      <c r="S66">
        <v>0</v>
      </c>
      <c r="T66" s="2">
        <f t="shared" si="18"/>
        <v>406.16976460505816</v>
      </c>
      <c r="U66" s="2">
        <f t="shared" si="19"/>
        <v>19.114131195397114</v>
      </c>
      <c r="V66" s="2"/>
      <c r="W66" s="2"/>
      <c r="X66" s="2"/>
      <c r="Y66" s="2">
        <f t="shared" si="13"/>
        <v>165.08093555781051</v>
      </c>
    </row>
    <row r="67" spans="1:25" hidden="1" outlineLevel="1" x14ac:dyDescent="0.25">
      <c r="A67">
        <v>1993</v>
      </c>
      <c r="B67" s="2">
        <v>0.10099999999999999</v>
      </c>
      <c r="C67" s="2">
        <v>0.14199999999999999</v>
      </c>
      <c r="D67" s="2"/>
      <c r="E67" s="2">
        <f t="shared" si="20"/>
        <v>0.11739999999999999</v>
      </c>
      <c r="F67" s="2">
        <f t="shared" si="21"/>
        <v>6.0599999999999994E-2</v>
      </c>
      <c r="G67" s="2">
        <f t="shared" si="22"/>
        <v>5.6799999999999996E-2</v>
      </c>
      <c r="H67" s="2"/>
      <c r="I67" s="3">
        <f t="shared" ref="I67:I96" si="23">IF(B67&gt;0,1,0)</f>
        <v>1</v>
      </c>
      <c r="J67" s="3">
        <f t="shared" si="14"/>
        <v>0</v>
      </c>
      <c r="K67" s="3">
        <f t="shared" ref="K67:K96" si="24">IF(C67&gt;0,1,0)</f>
        <v>1</v>
      </c>
      <c r="L67" s="3">
        <f t="shared" ref="L67:L96" si="25">IF(C67&lt;0,1,0)</f>
        <v>0</v>
      </c>
      <c r="M67" s="3"/>
      <c r="N67" s="3">
        <f t="shared" ref="N67:N96" si="26">IF(I67+L67=2,1,0)</f>
        <v>0</v>
      </c>
      <c r="O67" s="3">
        <f t="shared" ref="O67:O96" si="27">IF(J67+K67=2,1,0)</f>
        <v>0</v>
      </c>
      <c r="P67" s="3">
        <f t="shared" ref="P67:P96" si="28">IF(I67+K67=2,1,0)</f>
        <v>1</v>
      </c>
      <c r="Q67" s="3">
        <f t="shared" ref="Q67:Q96" si="29">IF(J67+L67=2,1,0)</f>
        <v>0</v>
      </c>
      <c r="R67" s="3">
        <v>1</v>
      </c>
      <c r="S67">
        <v>0</v>
      </c>
      <c r="T67" s="2">
        <f t="shared" ref="T67:T96" si="30">T66*(1+B67)</f>
        <v>447.19291083016901</v>
      </c>
      <c r="U67" s="2">
        <f t="shared" ref="U67:U96" si="31">U66*(1+C67)</f>
        <v>21.828337825143503</v>
      </c>
      <c r="V67" s="2"/>
      <c r="W67" s="2"/>
      <c r="X67" s="2"/>
      <c r="Y67" s="2">
        <f t="shared" si="13"/>
        <v>184.46143739229746</v>
      </c>
    </row>
    <row r="68" spans="1:25" hidden="1" outlineLevel="1" x14ac:dyDescent="0.25">
      <c r="A68">
        <v>1994</v>
      </c>
      <c r="B68" s="2">
        <v>1.3000000000000001E-2</v>
      </c>
      <c r="C68" s="2">
        <v>-0.08</v>
      </c>
      <c r="D68" s="2"/>
      <c r="E68" s="2">
        <f t="shared" si="20"/>
        <v>-2.4199999999999999E-2</v>
      </c>
      <c r="F68" s="2">
        <f t="shared" si="21"/>
        <v>7.8000000000000005E-3</v>
      </c>
      <c r="G68" s="2">
        <f t="shared" si="22"/>
        <v>-3.2000000000000001E-2</v>
      </c>
      <c r="H68" s="2"/>
      <c r="I68" s="3">
        <f t="shared" si="23"/>
        <v>1</v>
      </c>
      <c r="J68" s="3">
        <f t="shared" si="14"/>
        <v>0</v>
      </c>
      <c r="K68" s="3">
        <f t="shared" si="24"/>
        <v>0</v>
      </c>
      <c r="L68" s="3">
        <f t="shared" si="25"/>
        <v>1</v>
      </c>
      <c r="M68" s="3"/>
      <c r="N68" s="3">
        <f t="shared" si="26"/>
        <v>1</v>
      </c>
      <c r="O68" s="3">
        <f t="shared" si="27"/>
        <v>0</v>
      </c>
      <c r="P68" s="3">
        <f t="shared" si="28"/>
        <v>0</v>
      </c>
      <c r="Q68" s="3">
        <f t="shared" si="29"/>
        <v>0</v>
      </c>
      <c r="R68" s="3">
        <v>0</v>
      </c>
      <c r="S68">
        <v>0</v>
      </c>
      <c r="T68" s="2">
        <f t="shared" si="30"/>
        <v>453.00641867096118</v>
      </c>
      <c r="U68" s="2">
        <f t="shared" si="31"/>
        <v>20.082070799132023</v>
      </c>
      <c r="V68" s="2"/>
      <c r="W68" s="2"/>
      <c r="X68" s="2"/>
      <c r="Y68" s="2">
        <f t="shared" ref="Y68:Y96" si="32">Y67*(1+E68)</f>
        <v>179.99747060740387</v>
      </c>
    </row>
    <row r="69" spans="1:25" hidden="1" outlineLevel="1" x14ac:dyDescent="0.25">
      <c r="A69">
        <v>1995</v>
      </c>
      <c r="B69" s="2">
        <v>0.376</v>
      </c>
      <c r="C69" s="2">
        <v>0.23499999999999999</v>
      </c>
      <c r="D69" s="2"/>
      <c r="E69" s="2">
        <f t="shared" si="20"/>
        <v>0.3196</v>
      </c>
      <c r="F69" s="2">
        <f t="shared" si="21"/>
        <v>0.22559999999999999</v>
      </c>
      <c r="G69" s="2">
        <f t="shared" si="22"/>
        <v>9.4E-2</v>
      </c>
      <c r="H69" s="2"/>
      <c r="I69" s="3">
        <f t="shared" si="23"/>
        <v>1</v>
      </c>
      <c r="J69" s="3">
        <f t="shared" si="14"/>
        <v>0</v>
      </c>
      <c r="K69" s="3">
        <f t="shared" si="24"/>
        <v>1</v>
      </c>
      <c r="L69" s="3">
        <f t="shared" si="25"/>
        <v>0</v>
      </c>
      <c r="M69" s="3"/>
      <c r="N69" s="3">
        <f t="shared" si="26"/>
        <v>0</v>
      </c>
      <c r="O69" s="3">
        <f t="shared" si="27"/>
        <v>0</v>
      </c>
      <c r="P69" s="3">
        <f t="shared" si="28"/>
        <v>1</v>
      </c>
      <c r="Q69" s="3">
        <f t="shared" si="29"/>
        <v>0</v>
      </c>
      <c r="R69" s="3">
        <v>1</v>
      </c>
      <c r="S69">
        <v>0</v>
      </c>
      <c r="T69" s="2">
        <f t="shared" si="30"/>
        <v>623.33683209124251</v>
      </c>
      <c r="U69" s="2">
        <f t="shared" si="31"/>
        <v>24.801357436928047</v>
      </c>
      <c r="V69" s="2"/>
      <c r="W69" s="2"/>
      <c r="X69" s="2"/>
      <c r="Y69" s="2">
        <f t="shared" si="32"/>
        <v>237.52466221353012</v>
      </c>
    </row>
    <row r="70" spans="1:25" hidden="1" outlineLevel="1" x14ac:dyDescent="0.25">
      <c r="A70">
        <v>1996</v>
      </c>
      <c r="B70" s="2">
        <v>0.23</v>
      </c>
      <c r="C70" s="2">
        <v>1.3999999999999999E-2</v>
      </c>
      <c r="D70" s="2"/>
      <c r="E70" s="2">
        <f t="shared" si="20"/>
        <v>0.14360000000000001</v>
      </c>
      <c r="F70" s="2">
        <f t="shared" si="21"/>
        <v>0.13800000000000001</v>
      </c>
      <c r="G70" s="2">
        <f t="shared" si="22"/>
        <v>5.5999999999999999E-3</v>
      </c>
      <c r="H70" s="2"/>
      <c r="I70" s="3">
        <f t="shared" si="23"/>
        <v>1</v>
      </c>
      <c r="J70" s="3">
        <f t="shared" si="14"/>
        <v>0</v>
      </c>
      <c r="K70" s="3">
        <f t="shared" si="24"/>
        <v>1</v>
      </c>
      <c r="L70" s="3">
        <f t="shared" si="25"/>
        <v>0</v>
      </c>
      <c r="M70" s="3"/>
      <c r="N70" s="3">
        <f t="shared" si="26"/>
        <v>0</v>
      </c>
      <c r="O70" s="3">
        <f t="shared" si="27"/>
        <v>0</v>
      </c>
      <c r="P70" s="3">
        <f t="shared" si="28"/>
        <v>1</v>
      </c>
      <c r="Q70" s="3">
        <f t="shared" si="29"/>
        <v>0</v>
      </c>
      <c r="R70" s="3">
        <v>0</v>
      </c>
      <c r="S70">
        <v>0</v>
      </c>
      <c r="T70" s="2">
        <f t="shared" si="30"/>
        <v>766.70430347222828</v>
      </c>
      <c r="U70" s="2">
        <f t="shared" si="31"/>
        <v>25.148576441045041</v>
      </c>
      <c r="V70" s="2"/>
      <c r="W70" s="2"/>
      <c r="X70" s="2"/>
      <c r="Y70" s="2">
        <f t="shared" si="32"/>
        <v>271.63320370739302</v>
      </c>
    </row>
    <row r="71" spans="1:25" hidden="1" outlineLevel="1" x14ac:dyDescent="0.25">
      <c r="A71">
        <v>1997</v>
      </c>
      <c r="B71" s="2">
        <v>0.33399999999999996</v>
      </c>
      <c r="C71" s="2">
        <v>9.9000000000000005E-2</v>
      </c>
      <c r="D71" s="2"/>
      <c r="E71" s="2">
        <f t="shared" si="20"/>
        <v>0.23999999999999996</v>
      </c>
      <c r="F71" s="2">
        <f t="shared" si="21"/>
        <v>0.20039999999999997</v>
      </c>
      <c r="G71" s="2">
        <f t="shared" si="22"/>
        <v>3.9600000000000003E-2</v>
      </c>
      <c r="H71" s="2"/>
      <c r="I71" s="3">
        <f t="shared" si="23"/>
        <v>1</v>
      </c>
      <c r="J71" s="3">
        <f t="shared" ref="J71:J96" si="33">IF(B71&lt;0,1,0)</f>
        <v>0</v>
      </c>
      <c r="K71" s="3">
        <f t="shared" si="24"/>
        <v>1</v>
      </c>
      <c r="L71" s="3">
        <f t="shared" si="25"/>
        <v>0</v>
      </c>
      <c r="M71" s="3"/>
      <c r="N71" s="3">
        <f t="shared" si="26"/>
        <v>0</v>
      </c>
      <c r="O71" s="3">
        <f t="shared" si="27"/>
        <v>0</v>
      </c>
      <c r="P71" s="3">
        <f t="shared" si="28"/>
        <v>1</v>
      </c>
      <c r="Q71" s="3">
        <f t="shared" si="29"/>
        <v>0</v>
      </c>
      <c r="R71" s="3">
        <v>0</v>
      </c>
      <c r="S71">
        <v>0</v>
      </c>
      <c r="T71" s="2">
        <f t="shared" si="30"/>
        <v>1022.7835408319526</v>
      </c>
      <c r="U71" s="2">
        <f t="shared" si="31"/>
        <v>27.638285508708499</v>
      </c>
      <c r="V71" s="2"/>
      <c r="W71" s="2"/>
      <c r="X71" s="2"/>
      <c r="Y71" s="2">
        <f t="shared" si="32"/>
        <v>336.82517259716735</v>
      </c>
    </row>
    <row r="72" spans="1:25" hidden="1" outlineLevel="1" x14ac:dyDescent="0.25">
      <c r="A72">
        <v>1998</v>
      </c>
      <c r="B72" s="2">
        <v>0.28600000000000003</v>
      </c>
      <c r="C72" s="2">
        <v>0.14899999999999999</v>
      </c>
      <c r="D72" s="2"/>
      <c r="E72" s="2">
        <f t="shared" si="20"/>
        <v>0.23120000000000002</v>
      </c>
      <c r="F72" s="2">
        <f t="shared" si="21"/>
        <v>0.1716</v>
      </c>
      <c r="G72" s="2">
        <f t="shared" si="22"/>
        <v>5.96E-2</v>
      </c>
      <c r="H72" s="2"/>
      <c r="I72" s="3">
        <f t="shared" si="23"/>
        <v>1</v>
      </c>
      <c r="J72" s="3">
        <f t="shared" si="33"/>
        <v>0</v>
      </c>
      <c r="K72" s="3">
        <f t="shared" si="24"/>
        <v>1</v>
      </c>
      <c r="L72" s="3">
        <f t="shared" si="25"/>
        <v>0</v>
      </c>
      <c r="M72" s="3"/>
      <c r="N72" s="3">
        <f t="shared" si="26"/>
        <v>0</v>
      </c>
      <c r="O72" s="3">
        <f t="shared" si="27"/>
        <v>0</v>
      </c>
      <c r="P72" s="3">
        <f t="shared" si="28"/>
        <v>1</v>
      </c>
      <c r="Q72" s="3">
        <f t="shared" si="29"/>
        <v>0</v>
      </c>
      <c r="R72" s="3">
        <v>1</v>
      </c>
      <c r="S72">
        <v>0</v>
      </c>
      <c r="T72" s="2">
        <f t="shared" si="30"/>
        <v>1315.299633509891</v>
      </c>
      <c r="U72" s="2">
        <f t="shared" si="31"/>
        <v>31.756390049506066</v>
      </c>
      <c r="V72" s="2"/>
      <c r="W72" s="2"/>
      <c r="X72" s="2"/>
      <c r="Y72" s="2">
        <f t="shared" si="32"/>
        <v>414.69915250163245</v>
      </c>
    </row>
    <row r="73" spans="1:25" hidden="1" outlineLevel="1" x14ac:dyDescent="0.25">
      <c r="A73">
        <v>1999</v>
      </c>
      <c r="B73" s="2">
        <v>0.21</v>
      </c>
      <c r="C73" s="2">
        <v>-8.3000000000000004E-2</v>
      </c>
      <c r="D73" s="2"/>
      <c r="E73" s="2">
        <f t="shared" si="20"/>
        <v>9.2799999999999994E-2</v>
      </c>
      <c r="F73" s="2">
        <f t="shared" si="21"/>
        <v>0.126</v>
      </c>
      <c r="G73" s="2">
        <f t="shared" si="22"/>
        <v>-3.32E-2</v>
      </c>
      <c r="H73" s="2"/>
      <c r="I73" s="3">
        <f t="shared" si="23"/>
        <v>1</v>
      </c>
      <c r="J73" s="3">
        <f t="shared" si="33"/>
        <v>0</v>
      </c>
      <c r="K73" s="3">
        <f t="shared" si="24"/>
        <v>0</v>
      </c>
      <c r="L73" s="3">
        <f t="shared" si="25"/>
        <v>1</v>
      </c>
      <c r="M73" s="3"/>
      <c r="N73" s="3">
        <f t="shared" si="26"/>
        <v>1</v>
      </c>
      <c r="O73" s="3">
        <f t="shared" si="27"/>
        <v>0</v>
      </c>
      <c r="P73" s="3">
        <f t="shared" si="28"/>
        <v>0</v>
      </c>
      <c r="Q73" s="3">
        <f t="shared" si="29"/>
        <v>0</v>
      </c>
      <c r="R73" s="3">
        <v>0</v>
      </c>
      <c r="S73">
        <v>0</v>
      </c>
      <c r="T73" s="2">
        <f t="shared" si="30"/>
        <v>1591.512556546968</v>
      </c>
      <c r="U73" s="2">
        <f t="shared" si="31"/>
        <v>29.120609675397063</v>
      </c>
      <c r="V73" s="2"/>
      <c r="W73" s="2"/>
      <c r="X73" s="2"/>
      <c r="Y73" s="2">
        <f t="shared" si="32"/>
        <v>453.18323385378392</v>
      </c>
    </row>
    <row r="74" spans="1:25" hidden="1" outlineLevel="1" x14ac:dyDescent="0.25">
      <c r="A74">
        <v>2000</v>
      </c>
      <c r="B74" s="2">
        <v>-9.0999999999999998E-2</v>
      </c>
      <c r="C74" s="2">
        <v>0.16699999999999998</v>
      </c>
      <c r="D74" s="2"/>
      <c r="E74" s="2">
        <f t="shared" si="20"/>
        <v>1.2200000000000003E-2</v>
      </c>
      <c r="F74" s="2">
        <f t="shared" si="21"/>
        <v>-5.4599999999999996E-2</v>
      </c>
      <c r="G74" s="2">
        <f t="shared" si="22"/>
        <v>6.6799999999999998E-2</v>
      </c>
      <c r="H74" s="2"/>
      <c r="I74" s="3">
        <f t="shared" si="23"/>
        <v>0</v>
      </c>
      <c r="J74" s="3">
        <f t="shared" si="33"/>
        <v>1</v>
      </c>
      <c r="K74" s="3">
        <f t="shared" si="24"/>
        <v>1</v>
      </c>
      <c r="L74" s="3">
        <f t="shared" si="25"/>
        <v>0</v>
      </c>
      <c r="M74" s="3"/>
      <c r="N74" s="3">
        <f t="shared" si="26"/>
        <v>0</v>
      </c>
      <c r="O74" s="3">
        <f t="shared" si="27"/>
        <v>1</v>
      </c>
      <c r="P74" s="3">
        <f t="shared" si="28"/>
        <v>0</v>
      </c>
      <c r="Q74" s="3">
        <f t="shared" si="29"/>
        <v>0</v>
      </c>
      <c r="R74" s="3">
        <v>0</v>
      </c>
      <c r="S74">
        <v>0</v>
      </c>
      <c r="T74" s="2">
        <f t="shared" si="30"/>
        <v>1446.684913901194</v>
      </c>
      <c r="U74" s="2">
        <f t="shared" si="31"/>
        <v>33.983751491188372</v>
      </c>
      <c r="V74" s="2"/>
      <c r="W74" s="2"/>
      <c r="X74" s="2"/>
      <c r="Y74" s="2">
        <f t="shared" si="32"/>
        <v>458.71206930680006</v>
      </c>
    </row>
    <row r="75" spans="1:25" hidden="1" outlineLevel="1" x14ac:dyDescent="0.25">
      <c r="A75">
        <v>2001</v>
      </c>
      <c r="B75" s="2">
        <v>-0.11900000000000001</v>
      </c>
      <c r="C75" s="2">
        <v>5.5999999999999994E-2</v>
      </c>
      <c r="D75" s="2"/>
      <c r="E75" s="2">
        <f t="shared" si="20"/>
        <v>-4.9000000000000002E-2</v>
      </c>
      <c r="F75" s="2">
        <f t="shared" si="21"/>
        <v>-7.1400000000000005E-2</v>
      </c>
      <c r="G75" s="2">
        <f t="shared" si="22"/>
        <v>2.24E-2</v>
      </c>
      <c r="H75" s="2"/>
      <c r="I75" s="3">
        <f t="shared" si="23"/>
        <v>0</v>
      </c>
      <c r="J75" s="3">
        <f t="shared" si="33"/>
        <v>1</v>
      </c>
      <c r="K75" s="3">
        <f t="shared" si="24"/>
        <v>1</v>
      </c>
      <c r="L75" s="3">
        <f t="shared" si="25"/>
        <v>0</v>
      </c>
      <c r="M75" s="3"/>
      <c r="N75" s="3">
        <f t="shared" si="26"/>
        <v>0</v>
      </c>
      <c r="O75" s="3">
        <f t="shared" si="27"/>
        <v>1</v>
      </c>
      <c r="P75" s="3">
        <f t="shared" si="28"/>
        <v>0</v>
      </c>
      <c r="Q75" s="3">
        <f t="shared" si="29"/>
        <v>0</v>
      </c>
      <c r="R75" s="3">
        <v>0</v>
      </c>
      <c r="S75">
        <v>0</v>
      </c>
      <c r="T75" s="2">
        <f t="shared" si="30"/>
        <v>1274.529409146952</v>
      </c>
      <c r="U75" s="2">
        <f t="shared" si="31"/>
        <v>35.88684157469492</v>
      </c>
      <c r="V75" s="2"/>
      <c r="W75" s="2"/>
      <c r="X75" s="2"/>
      <c r="Y75" s="2">
        <f t="shared" si="32"/>
        <v>436.23517791076682</v>
      </c>
    </row>
    <row r="76" spans="1:25" hidden="1" outlineLevel="1" x14ac:dyDescent="0.25">
      <c r="A76">
        <v>2002</v>
      </c>
      <c r="B76" s="2">
        <v>-0.221</v>
      </c>
      <c r="C76" s="2">
        <v>0.151</v>
      </c>
      <c r="D76" s="2"/>
      <c r="E76" s="2">
        <f t="shared" si="20"/>
        <v>-7.2199999999999986E-2</v>
      </c>
      <c r="F76" s="2">
        <f t="shared" si="21"/>
        <v>-0.1326</v>
      </c>
      <c r="G76" s="2">
        <f t="shared" si="22"/>
        <v>6.0400000000000002E-2</v>
      </c>
      <c r="H76" s="2"/>
      <c r="I76" s="3">
        <f t="shared" si="23"/>
        <v>0</v>
      </c>
      <c r="J76" s="3">
        <f t="shared" si="33"/>
        <v>1</v>
      </c>
      <c r="K76" s="3">
        <f t="shared" si="24"/>
        <v>1</v>
      </c>
      <c r="L76" s="3">
        <f t="shared" si="25"/>
        <v>0</v>
      </c>
      <c r="M76" s="3"/>
      <c r="N76" s="3">
        <f t="shared" si="26"/>
        <v>0</v>
      </c>
      <c r="O76" s="3">
        <f t="shared" si="27"/>
        <v>1</v>
      </c>
      <c r="P76" s="3">
        <f t="shared" si="28"/>
        <v>0</v>
      </c>
      <c r="Q76" s="3">
        <f t="shared" si="29"/>
        <v>0</v>
      </c>
      <c r="R76" s="3">
        <v>0</v>
      </c>
      <c r="S76">
        <v>0</v>
      </c>
      <c r="T76" s="2">
        <f t="shared" si="30"/>
        <v>992.85840972547567</v>
      </c>
      <c r="U76" s="2">
        <f t="shared" si="31"/>
        <v>41.305754652473851</v>
      </c>
      <c r="V76" s="2"/>
      <c r="W76" s="2"/>
      <c r="X76" s="2"/>
      <c r="Y76" s="2">
        <f t="shared" si="32"/>
        <v>404.73899806560945</v>
      </c>
    </row>
    <row r="77" spans="1:25" hidden="1" outlineLevel="1" x14ac:dyDescent="0.25">
      <c r="A77">
        <v>2003</v>
      </c>
      <c r="B77" s="2">
        <v>0.28699999999999998</v>
      </c>
      <c r="C77" s="2">
        <v>4.0000000000000001E-3</v>
      </c>
      <c r="D77" s="2"/>
      <c r="E77" s="2">
        <f t="shared" si="20"/>
        <v>0.17379999999999998</v>
      </c>
      <c r="F77" s="2">
        <f t="shared" si="21"/>
        <v>0.17219999999999999</v>
      </c>
      <c r="G77" s="2">
        <f t="shared" si="22"/>
        <v>1.6000000000000001E-3</v>
      </c>
      <c r="H77" s="2"/>
      <c r="I77" s="3">
        <f t="shared" si="23"/>
        <v>1</v>
      </c>
      <c r="J77" s="3">
        <f t="shared" si="33"/>
        <v>0</v>
      </c>
      <c r="K77" s="3">
        <f t="shared" si="24"/>
        <v>1</v>
      </c>
      <c r="L77" s="3">
        <f t="shared" si="25"/>
        <v>0</v>
      </c>
      <c r="M77" s="3"/>
      <c r="N77" s="3">
        <f t="shared" si="26"/>
        <v>0</v>
      </c>
      <c r="O77" s="3">
        <f t="shared" si="27"/>
        <v>0</v>
      </c>
      <c r="P77" s="3">
        <f t="shared" si="28"/>
        <v>1</v>
      </c>
      <c r="Q77" s="3">
        <f t="shared" si="29"/>
        <v>0</v>
      </c>
      <c r="R77" s="3">
        <v>0</v>
      </c>
      <c r="S77">
        <v>0</v>
      </c>
      <c r="T77" s="2">
        <f t="shared" si="30"/>
        <v>1277.8087733166872</v>
      </c>
      <c r="U77" s="2">
        <f t="shared" si="31"/>
        <v>41.470977671083745</v>
      </c>
      <c r="V77" s="2"/>
      <c r="W77" s="2"/>
      <c r="X77" s="2"/>
      <c r="Y77" s="2">
        <f t="shared" si="32"/>
        <v>475.08263592941233</v>
      </c>
    </row>
    <row r="78" spans="1:25" hidden="1" outlineLevel="1" x14ac:dyDescent="0.25">
      <c r="A78">
        <v>2004</v>
      </c>
      <c r="B78" s="2">
        <v>0.109</v>
      </c>
      <c r="C78" s="2">
        <v>4.4999999999999998E-2</v>
      </c>
      <c r="D78" s="2"/>
      <c r="E78" s="2">
        <f t="shared" si="20"/>
        <v>8.3400000000000002E-2</v>
      </c>
      <c r="F78" s="2">
        <f t="shared" si="21"/>
        <v>6.54E-2</v>
      </c>
      <c r="G78" s="2">
        <f t="shared" si="22"/>
        <v>1.7999999999999999E-2</v>
      </c>
      <c r="H78" s="2"/>
      <c r="I78" s="3">
        <f t="shared" si="23"/>
        <v>1</v>
      </c>
      <c r="J78" s="3">
        <f t="shared" si="33"/>
        <v>0</v>
      </c>
      <c r="K78" s="3">
        <f t="shared" si="24"/>
        <v>1</v>
      </c>
      <c r="L78" s="3">
        <f t="shared" si="25"/>
        <v>0</v>
      </c>
      <c r="M78" s="3"/>
      <c r="N78" s="3">
        <f t="shared" si="26"/>
        <v>0</v>
      </c>
      <c r="O78" s="3">
        <f t="shared" si="27"/>
        <v>0</v>
      </c>
      <c r="P78" s="3">
        <f t="shared" si="28"/>
        <v>1</v>
      </c>
      <c r="Q78" s="3">
        <f t="shared" si="29"/>
        <v>0</v>
      </c>
      <c r="R78" s="3">
        <v>0</v>
      </c>
      <c r="S78">
        <v>0</v>
      </c>
      <c r="T78" s="2">
        <f t="shared" si="30"/>
        <v>1417.0899296082061</v>
      </c>
      <c r="U78" s="2">
        <f t="shared" si="31"/>
        <v>43.337171666282508</v>
      </c>
      <c r="V78" s="2"/>
      <c r="W78" s="2"/>
      <c r="X78" s="2"/>
      <c r="Y78" s="2">
        <f t="shared" si="32"/>
        <v>514.70452776592526</v>
      </c>
    </row>
    <row r="79" spans="1:25" hidden="1" outlineLevel="1" x14ac:dyDescent="0.25">
      <c r="A79">
        <v>2005</v>
      </c>
      <c r="B79" s="2">
        <v>4.9000000000000002E-2</v>
      </c>
      <c r="C79" s="2">
        <v>2.8999999999999998E-2</v>
      </c>
      <c r="D79" s="2"/>
      <c r="E79" s="2">
        <f t="shared" si="20"/>
        <v>4.0999999999999995E-2</v>
      </c>
      <c r="F79" s="2">
        <f t="shared" si="21"/>
        <v>2.9399999999999999E-2</v>
      </c>
      <c r="G79" s="2">
        <f t="shared" si="22"/>
        <v>1.1599999999999999E-2</v>
      </c>
      <c r="H79" s="2"/>
      <c r="I79" s="3">
        <f t="shared" si="23"/>
        <v>1</v>
      </c>
      <c r="J79" s="3">
        <f t="shared" si="33"/>
        <v>0</v>
      </c>
      <c r="K79" s="3">
        <f t="shared" si="24"/>
        <v>1</v>
      </c>
      <c r="L79" s="3">
        <f t="shared" si="25"/>
        <v>0</v>
      </c>
      <c r="M79" s="3"/>
      <c r="N79" s="3">
        <f t="shared" si="26"/>
        <v>0</v>
      </c>
      <c r="O79" s="3">
        <f t="shared" si="27"/>
        <v>0</v>
      </c>
      <c r="P79" s="3">
        <f t="shared" si="28"/>
        <v>1</v>
      </c>
      <c r="Q79" s="3">
        <f t="shared" si="29"/>
        <v>0</v>
      </c>
      <c r="R79" s="3">
        <v>0</v>
      </c>
      <c r="S79">
        <v>0</v>
      </c>
      <c r="T79" s="2">
        <f t="shared" si="30"/>
        <v>1486.5273361590082</v>
      </c>
      <c r="U79" s="2">
        <f t="shared" si="31"/>
        <v>44.593949644604699</v>
      </c>
      <c r="V79" s="2"/>
      <c r="W79" s="2"/>
      <c r="X79" s="2"/>
      <c r="Y79" s="2">
        <f t="shared" si="32"/>
        <v>535.80741340432814</v>
      </c>
    </row>
    <row r="80" spans="1:25" hidden="1" outlineLevel="1" x14ac:dyDescent="0.25">
      <c r="A80">
        <v>2006</v>
      </c>
      <c r="B80" s="2">
        <v>0.158</v>
      </c>
      <c r="C80" s="2">
        <v>0.02</v>
      </c>
      <c r="D80" s="2"/>
      <c r="E80" s="2">
        <f t="shared" si="20"/>
        <v>0.1028</v>
      </c>
      <c r="F80" s="2">
        <f t="shared" si="21"/>
        <v>9.4799999999999995E-2</v>
      </c>
      <c r="G80" s="2">
        <f t="shared" si="22"/>
        <v>8.0000000000000002E-3</v>
      </c>
      <c r="H80" s="2"/>
      <c r="I80" s="3">
        <f t="shared" si="23"/>
        <v>1</v>
      </c>
      <c r="J80" s="3">
        <f t="shared" si="33"/>
        <v>0</v>
      </c>
      <c r="K80" s="3">
        <f t="shared" si="24"/>
        <v>1</v>
      </c>
      <c r="L80" s="3">
        <f t="shared" si="25"/>
        <v>0</v>
      </c>
      <c r="M80" s="3"/>
      <c r="N80" s="3">
        <f t="shared" si="26"/>
        <v>0</v>
      </c>
      <c r="O80" s="3">
        <f t="shared" si="27"/>
        <v>0</v>
      </c>
      <c r="P80" s="3">
        <f t="shared" si="28"/>
        <v>1</v>
      </c>
      <c r="Q80" s="3">
        <f t="shared" si="29"/>
        <v>0</v>
      </c>
      <c r="R80" s="3">
        <v>0</v>
      </c>
      <c r="S80">
        <v>0</v>
      </c>
      <c r="T80" s="2">
        <f t="shared" si="30"/>
        <v>1721.3986552721315</v>
      </c>
      <c r="U80" s="2">
        <f t="shared" si="31"/>
        <v>45.485828637496795</v>
      </c>
      <c r="V80" s="2"/>
      <c r="W80" s="2"/>
      <c r="X80" s="2"/>
      <c r="Y80" s="2">
        <f t="shared" si="32"/>
        <v>590.88841550229313</v>
      </c>
    </row>
    <row r="81" spans="1:25" hidden="1" outlineLevel="1" x14ac:dyDescent="0.25">
      <c r="A81">
        <v>2007</v>
      </c>
      <c r="B81" s="2">
        <v>5.5E-2</v>
      </c>
      <c r="C81" s="2">
        <v>0.10199999999999999</v>
      </c>
      <c r="D81" s="2"/>
      <c r="E81" s="2">
        <f t="shared" si="20"/>
        <v>7.3800000000000004E-2</v>
      </c>
      <c r="F81" s="2">
        <f t="shared" si="21"/>
        <v>3.3000000000000002E-2</v>
      </c>
      <c r="G81" s="2">
        <f t="shared" si="22"/>
        <v>4.0800000000000003E-2</v>
      </c>
      <c r="H81" s="2"/>
      <c r="I81" s="3">
        <f t="shared" si="23"/>
        <v>1</v>
      </c>
      <c r="J81" s="3">
        <f t="shared" si="33"/>
        <v>0</v>
      </c>
      <c r="K81" s="3">
        <f t="shared" si="24"/>
        <v>1</v>
      </c>
      <c r="L81" s="3">
        <f t="shared" si="25"/>
        <v>0</v>
      </c>
      <c r="M81" s="3"/>
      <c r="N81" s="3">
        <f t="shared" si="26"/>
        <v>0</v>
      </c>
      <c r="O81" s="3">
        <f t="shared" si="27"/>
        <v>0</v>
      </c>
      <c r="P81" s="3">
        <f t="shared" si="28"/>
        <v>1</v>
      </c>
      <c r="Q81" s="3">
        <f t="shared" si="29"/>
        <v>0</v>
      </c>
      <c r="R81" s="3">
        <v>0</v>
      </c>
      <c r="S81">
        <v>0</v>
      </c>
      <c r="T81" s="2">
        <f t="shared" si="30"/>
        <v>1816.0755813120986</v>
      </c>
      <c r="U81" s="2">
        <f t="shared" si="31"/>
        <v>50.125383158521473</v>
      </c>
      <c r="V81" s="2"/>
      <c r="W81" s="2"/>
      <c r="X81" s="2"/>
      <c r="Y81" s="2">
        <f t="shared" si="32"/>
        <v>634.49598056636239</v>
      </c>
    </row>
    <row r="82" spans="1:25" hidden="1" outlineLevel="1" x14ac:dyDescent="0.25">
      <c r="A82">
        <v>2008</v>
      </c>
      <c r="B82" s="2">
        <v>-0.37</v>
      </c>
      <c r="C82" s="2">
        <v>0.20100000000000001</v>
      </c>
      <c r="D82" s="2"/>
      <c r="E82" s="2">
        <f t="shared" si="20"/>
        <v>-0.1416</v>
      </c>
      <c r="F82" s="2">
        <f t="shared" si="21"/>
        <v>-0.222</v>
      </c>
      <c r="G82" s="2">
        <f t="shared" si="22"/>
        <v>8.0400000000000013E-2</v>
      </c>
      <c r="H82" s="2"/>
      <c r="I82" s="3">
        <f t="shared" si="23"/>
        <v>0</v>
      </c>
      <c r="J82" s="3">
        <f t="shared" si="33"/>
        <v>1</v>
      </c>
      <c r="K82" s="3">
        <f t="shared" si="24"/>
        <v>1</v>
      </c>
      <c r="L82" s="3">
        <f t="shared" si="25"/>
        <v>0</v>
      </c>
      <c r="M82" s="3"/>
      <c r="N82" s="3">
        <f t="shared" si="26"/>
        <v>0</v>
      </c>
      <c r="O82" s="3">
        <f t="shared" si="27"/>
        <v>1</v>
      </c>
      <c r="P82" s="3">
        <f t="shared" si="28"/>
        <v>0</v>
      </c>
      <c r="Q82" s="3">
        <f t="shared" si="29"/>
        <v>0</v>
      </c>
      <c r="R82" s="3">
        <v>0</v>
      </c>
      <c r="S82">
        <v>0</v>
      </c>
      <c r="T82" s="2">
        <f t="shared" si="30"/>
        <v>1144.1276162266222</v>
      </c>
      <c r="U82" s="2">
        <f t="shared" si="31"/>
        <v>60.20058517338429</v>
      </c>
      <c r="V82" s="2"/>
      <c r="W82" s="2"/>
      <c r="X82" s="2"/>
      <c r="Y82" s="2">
        <f t="shared" si="32"/>
        <v>544.65134971816553</v>
      </c>
    </row>
    <row r="83" spans="1:25" hidden="1" outlineLevel="1" x14ac:dyDescent="0.25">
      <c r="A83">
        <v>2009</v>
      </c>
      <c r="B83" s="2">
        <v>0.26500000000000001</v>
      </c>
      <c r="C83" s="2">
        <v>-0.111</v>
      </c>
      <c r="D83" s="2"/>
      <c r="E83" s="2">
        <f t="shared" si="20"/>
        <v>0.11460000000000001</v>
      </c>
      <c r="F83" s="2">
        <f t="shared" si="21"/>
        <v>0.159</v>
      </c>
      <c r="G83" s="2">
        <f t="shared" si="22"/>
        <v>-4.4400000000000002E-2</v>
      </c>
      <c r="H83" s="2"/>
      <c r="I83" s="3">
        <f t="shared" si="23"/>
        <v>1</v>
      </c>
      <c r="J83" s="3">
        <f t="shared" si="33"/>
        <v>0</v>
      </c>
      <c r="K83" s="3">
        <f t="shared" si="24"/>
        <v>0</v>
      </c>
      <c r="L83" s="3">
        <f t="shared" si="25"/>
        <v>1</v>
      </c>
      <c r="M83" s="3"/>
      <c r="N83" s="3">
        <f t="shared" si="26"/>
        <v>1</v>
      </c>
      <c r="O83" s="3">
        <f t="shared" si="27"/>
        <v>0</v>
      </c>
      <c r="P83" s="3">
        <f t="shared" si="28"/>
        <v>0</v>
      </c>
      <c r="Q83" s="3">
        <f t="shared" si="29"/>
        <v>0</v>
      </c>
      <c r="R83" s="3">
        <v>0</v>
      </c>
      <c r="S83">
        <v>0</v>
      </c>
      <c r="T83" s="2">
        <f t="shared" si="30"/>
        <v>1447.3214345266772</v>
      </c>
      <c r="U83" s="2">
        <f t="shared" si="31"/>
        <v>53.518320219138637</v>
      </c>
      <c r="V83" s="2"/>
      <c r="W83" s="2"/>
      <c r="X83" s="2"/>
      <c r="Y83" s="2">
        <f t="shared" si="32"/>
        <v>607.06839439586736</v>
      </c>
    </row>
    <row r="84" spans="1:25" hidden="1" outlineLevel="1" x14ac:dyDescent="0.25">
      <c r="A84">
        <v>2010</v>
      </c>
      <c r="B84" s="2">
        <v>0.151</v>
      </c>
      <c r="C84" s="2">
        <v>8.5000000000000006E-2</v>
      </c>
      <c r="D84" s="2"/>
      <c r="E84" s="2">
        <f t="shared" si="20"/>
        <v>0.1246</v>
      </c>
      <c r="F84" s="2">
        <f t="shared" si="21"/>
        <v>9.06E-2</v>
      </c>
      <c r="G84" s="2">
        <f t="shared" si="22"/>
        <v>3.4000000000000002E-2</v>
      </c>
      <c r="H84" s="2"/>
      <c r="I84" s="3">
        <f t="shared" si="23"/>
        <v>1</v>
      </c>
      <c r="J84" s="3">
        <f t="shared" si="33"/>
        <v>0</v>
      </c>
      <c r="K84" s="3">
        <f t="shared" si="24"/>
        <v>1</v>
      </c>
      <c r="L84" s="3">
        <f t="shared" si="25"/>
        <v>0</v>
      </c>
      <c r="M84" s="3"/>
      <c r="N84" s="3">
        <f t="shared" si="26"/>
        <v>0</v>
      </c>
      <c r="O84" s="3">
        <f t="shared" si="27"/>
        <v>0</v>
      </c>
      <c r="P84" s="3">
        <f t="shared" si="28"/>
        <v>1</v>
      </c>
      <c r="Q84" s="3">
        <f t="shared" si="29"/>
        <v>0</v>
      </c>
      <c r="R84" s="3">
        <v>0</v>
      </c>
      <c r="S84">
        <v>0</v>
      </c>
      <c r="T84" s="2">
        <f t="shared" si="30"/>
        <v>1665.8669711402056</v>
      </c>
      <c r="U84" s="2">
        <f t="shared" si="31"/>
        <v>58.067377437765423</v>
      </c>
      <c r="V84" s="2"/>
      <c r="W84" s="2"/>
      <c r="X84" s="2"/>
      <c r="Y84" s="2">
        <f t="shared" si="32"/>
        <v>682.70911633759249</v>
      </c>
    </row>
    <row r="85" spans="1:25" hidden="1" outlineLevel="1" x14ac:dyDescent="0.25">
      <c r="A85">
        <v>2011</v>
      </c>
      <c r="B85" s="2">
        <v>2.1000000000000001E-2</v>
      </c>
      <c r="C85" s="2">
        <v>0.16</v>
      </c>
      <c r="D85" s="2"/>
      <c r="E85" s="2">
        <f t="shared" si="20"/>
        <v>7.6600000000000001E-2</v>
      </c>
      <c r="F85" s="2">
        <f t="shared" si="21"/>
        <v>1.26E-2</v>
      </c>
      <c r="G85" s="2">
        <f t="shared" si="22"/>
        <v>6.4000000000000001E-2</v>
      </c>
      <c r="H85" s="2"/>
      <c r="I85" s="3">
        <f t="shared" si="23"/>
        <v>1</v>
      </c>
      <c r="J85" s="3">
        <f t="shared" si="33"/>
        <v>0</v>
      </c>
      <c r="K85" s="3">
        <f t="shared" si="24"/>
        <v>1</v>
      </c>
      <c r="L85" s="3">
        <f t="shared" si="25"/>
        <v>0</v>
      </c>
      <c r="M85" s="3"/>
      <c r="N85" s="3">
        <f t="shared" si="26"/>
        <v>0</v>
      </c>
      <c r="O85" s="3">
        <f t="shared" si="27"/>
        <v>0</v>
      </c>
      <c r="P85" s="3">
        <f t="shared" si="28"/>
        <v>1</v>
      </c>
      <c r="Q85" s="3">
        <f t="shared" si="29"/>
        <v>0</v>
      </c>
      <c r="R85" s="3">
        <v>0</v>
      </c>
      <c r="S85">
        <v>0</v>
      </c>
      <c r="T85" s="2">
        <f t="shared" si="30"/>
        <v>1700.8501775341497</v>
      </c>
      <c r="U85" s="2">
        <f t="shared" si="31"/>
        <v>67.358157827807887</v>
      </c>
      <c r="V85" s="2"/>
      <c r="W85" s="2"/>
      <c r="X85" s="2"/>
      <c r="Y85" s="2">
        <f t="shared" si="32"/>
        <v>735.00463464905204</v>
      </c>
    </row>
    <row r="86" spans="1:25" hidden="1" outlineLevel="1" x14ac:dyDescent="0.25">
      <c r="A86">
        <v>2012</v>
      </c>
      <c r="B86" s="2">
        <v>0.16</v>
      </c>
      <c r="C86" s="2">
        <v>0.03</v>
      </c>
      <c r="D86" s="2"/>
      <c r="E86" s="2">
        <f t="shared" si="20"/>
        <v>0.108</v>
      </c>
      <c r="F86" s="2">
        <f t="shared" si="21"/>
        <v>9.6000000000000002E-2</v>
      </c>
      <c r="G86" s="2">
        <f t="shared" si="22"/>
        <v>1.2E-2</v>
      </c>
      <c r="H86" s="2"/>
      <c r="I86" s="3">
        <f t="shared" si="23"/>
        <v>1</v>
      </c>
      <c r="J86" s="3">
        <f t="shared" si="33"/>
        <v>0</v>
      </c>
      <c r="K86" s="3">
        <f t="shared" si="24"/>
        <v>1</v>
      </c>
      <c r="L86" s="3">
        <f t="shared" si="25"/>
        <v>0</v>
      </c>
      <c r="M86" s="3"/>
      <c r="N86" s="3">
        <f t="shared" si="26"/>
        <v>0</v>
      </c>
      <c r="O86" s="3">
        <f t="shared" si="27"/>
        <v>0</v>
      </c>
      <c r="P86" s="3">
        <f t="shared" si="28"/>
        <v>1</v>
      </c>
      <c r="Q86" s="3">
        <f t="shared" si="29"/>
        <v>0</v>
      </c>
      <c r="R86" s="3">
        <v>0</v>
      </c>
      <c r="S86">
        <v>0</v>
      </c>
      <c r="T86" s="2">
        <f t="shared" si="30"/>
        <v>1972.9862059396135</v>
      </c>
      <c r="U86" s="2">
        <f t="shared" si="31"/>
        <v>69.378902562642125</v>
      </c>
      <c r="V86" s="2"/>
      <c r="W86" s="2"/>
      <c r="X86" s="2"/>
      <c r="Y86" s="2">
        <f t="shared" si="32"/>
        <v>814.38513519114974</v>
      </c>
    </row>
    <row r="87" spans="1:25" hidden="1" outlineLevel="1" x14ac:dyDescent="0.25">
      <c r="A87">
        <v>2013</v>
      </c>
      <c r="B87" s="2">
        <v>0.32400000000000001</v>
      </c>
      <c r="C87" s="2">
        <v>-9.0999999999999998E-2</v>
      </c>
      <c r="D87" s="2"/>
      <c r="E87" s="2">
        <f t="shared" si="20"/>
        <v>0.15799999999999997</v>
      </c>
      <c r="F87" s="2">
        <f t="shared" si="21"/>
        <v>0.19439999999999999</v>
      </c>
      <c r="G87" s="2">
        <f t="shared" si="22"/>
        <v>-3.6400000000000002E-2</v>
      </c>
      <c r="H87" s="2"/>
      <c r="I87" s="3">
        <f t="shared" si="23"/>
        <v>1</v>
      </c>
      <c r="J87" s="3">
        <f t="shared" si="33"/>
        <v>0</v>
      </c>
      <c r="K87" s="3">
        <f t="shared" si="24"/>
        <v>0</v>
      </c>
      <c r="L87" s="3">
        <f t="shared" si="25"/>
        <v>1</v>
      </c>
      <c r="M87" s="3"/>
      <c r="N87" s="3">
        <f t="shared" si="26"/>
        <v>1</v>
      </c>
      <c r="O87" s="3">
        <f t="shared" si="27"/>
        <v>0</v>
      </c>
      <c r="P87" s="3">
        <f t="shared" si="28"/>
        <v>0</v>
      </c>
      <c r="Q87" s="3">
        <f t="shared" si="29"/>
        <v>0</v>
      </c>
      <c r="R87" s="3">
        <v>0</v>
      </c>
      <c r="S87">
        <v>0</v>
      </c>
      <c r="T87" s="2">
        <f t="shared" si="30"/>
        <v>2612.2337366640481</v>
      </c>
      <c r="U87" s="2">
        <f t="shared" si="31"/>
        <v>63.065422429441696</v>
      </c>
      <c r="V87" s="2"/>
      <c r="W87" s="2"/>
      <c r="X87" s="2"/>
      <c r="Y87" s="2">
        <f t="shared" si="32"/>
        <v>943.05798655135129</v>
      </c>
    </row>
    <row r="88" spans="1:25" hidden="1" outlineLevel="1" x14ac:dyDescent="0.25">
      <c r="A88">
        <v>2014</v>
      </c>
      <c r="B88" s="2">
        <v>0.13699999999999998</v>
      </c>
      <c r="C88" s="2">
        <v>0.107</v>
      </c>
      <c r="D88" s="2"/>
      <c r="E88" s="2">
        <f t="shared" si="20"/>
        <v>0.12499999999999999</v>
      </c>
      <c r="F88" s="2">
        <f t="shared" si="21"/>
        <v>8.2199999999999981E-2</v>
      </c>
      <c r="G88" s="2">
        <f t="shared" si="22"/>
        <v>4.2800000000000005E-2</v>
      </c>
      <c r="H88" s="2"/>
      <c r="I88" s="3">
        <f t="shared" si="23"/>
        <v>1</v>
      </c>
      <c r="J88" s="3">
        <f t="shared" si="33"/>
        <v>0</v>
      </c>
      <c r="K88" s="3">
        <f t="shared" si="24"/>
        <v>1</v>
      </c>
      <c r="L88" s="3">
        <f t="shared" si="25"/>
        <v>0</v>
      </c>
      <c r="M88" s="3"/>
      <c r="N88" s="3">
        <f t="shared" si="26"/>
        <v>0</v>
      </c>
      <c r="O88" s="3">
        <f t="shared" si="27"/>
        <v>0</v>
      </c>
      <c r="P88" s="3">
        <f t="shared" si="28"/>
        <v>1</v>
      </c>
      <c r="Q88" s="3">
        <f t="shared" si="29"/>
        <v>0</v>
      </c>
      <c r="R88" s="3">
        <v>1</v>
      </c>
      <c r="S88">
        <v>0</v>
      </c>
      <c r="T88" s="2">
        <f t="shared" si="30"/>
        <v>2970.109758587023</v>
      </c>
      <c r="U88" s="2">
        <f t="shared" si="31"/>
        <v>69.813422629391951</v>
      </c>
      <c r="V88" s="2"/>
      <c r="W88" s="2"/>
      <c r="X88" s="2"/>
      <c r="Y88" s="2">
        <f t="shared" si="32"/>
        <v>1060.9402348702702</v>
      </c>
    </row>
    <row r="89" spans="1:25" hidden="1" outlineLevel="1" x14ac:dyDescent="0.25">
      <c r="A89">
        <v>2015</v>
      </c>
      <c r="B89" s="2">
        <v>1.3999999999999999E-2</v>
      </c>
      <c r="C89" s="2">
        <v>1.3000000000000001E-2</v>
      </c>
      <c r="D89" s="2"/>
      <c r="E89" s="2">
        <f t="shared" si="20"/>
        <v>1.3600000000000001E-2</v>
      </c>
      <c r="F89" s="2">
        <f t="shared" si="21"/>
        <v>8.3999999999999995E-3</v>
      </c>
      <c r="G89" s="2">
        <f t="shared" si="22"/>
        <v>5.2000000000000006E-3</v>
      </c>
      <c r="H89" s="2"/>
      <c r="I89" s="3">
        <f t="shared" si="23"/>
        <v>1</v>
      </c>
      <c r="J89" s="3">
        <f t="shared" si="33"/>
        <v>0</v>
      </c>
      <c r="K89" s="3">
        <f t="shared" si="24"/>
        <v>1</v>
      </c>
      <c r="L89" s="3">
        <f t="shared" si="25"/>
        <v>0</v>
      </c>
      <c r="M89" s="3"/>
      <c r="N89" s="3">
        <f t="shared" si="26"/>
        <v>0</v>
      </c>
      <c r="O89" s="3">
        <f t="shared" si="27"/>
        <v>0</v>
      </c>
      <c r="P89" s="3">
        <f t="shared" si="28"/>
        <v>1</v>
      </c>
      <c r="Q89" s="3">
        <f t="shared" si="29"/>
        <v>0</v>
      </c>
      <c r="R89" s="3">
        <v>0</v>
      </c>
      <c r="S89">
        <v>0</v>
      </c>
      <c r="T89" s="2">
        <f t="shared" si="30"/>
        <v>3011.6912952072412</v>
      </c>
      <c r="U89" s="2">
        <f t="shared" si="31"/>
        <v>70.720997123574037</v>
      </c>
      <c r="V89" s="2"/>
      <c r="W89" s="2"/>
      <c r="X89" s="2"/>
      <c r="Y89" s="2">
        <f t="shared" si="32"/>
        <v>1075.369022064506</v>
      </c>
    </row>
    <row r="90" spans="1:25" collapsed="1" x14ac:dyDescent="0.25">
      <c r="A90">
        <v>2016</v>
      </c>
      <c r="B90" s="2">
        <v>0.12</v>
      </c>
      <c r="C90" s="2">
        <v>6.9999999999999993E-3</v>
      </c>
      <c r="D90" s="2"/>
      <c r="E90" s="2">
        <f t="shared" si="20"/>
        <v>7.4799999999999991E-2</v>
      </c>
      <c r="F90" s="2">
        <f t="shared" si="21"/>
        <v>7.1999999999999995E-2</v>
      </c>
      <c r="G90" s="2">
        <f t="shared" si="22"/>
        <v>2.8E-3</v>
      </c>
      <c r="H90" s="2"/>
      <c r="I90" s="3">
        <f t="shared" si="23"/>
        <v>1</v>
      </c>
      <c r="J90" s="3">
        <f t="shared" si="33"/>
        <v>0</v>
      </c>
      <c r="K90" s="3">
        <f t="shared" si="24"/>
        <v>1</v>
      </c>
      <c r="L90" s="3">
        <f t="shared" si="25"/>
        <v>0</v>
      </c>
      <c r="M90" s="3"/>
      <c r="N90" s="3">
        <f t="shared" si="26"/>
        <v>0</v>
      </c>
      <c r="O90" s="3">
        <f t="shared" si="27"/>
        <v>0</v>
      </c>
      <c r="P90" s="3">
        <f t="shared" si="28"/>
        <v>1</v>
      </c>
      <c r="Q90" s="3">
        <f t="shared" si="29"/>
        <v>0</v>
      </c>
      <c r="R90" s="3">
        <v>0</v>
      </c>
      <c r="S90">
        <v>0</v>
      </c>
      <c r="T90" s="2">
        <f t="shared" si="30"/>
        <v>3373.0942506321103</v>
      </c>
      <c r="U90" s="2">
        <f t="shared" si="31"/>
        <v>71.216044103439046</v>
      </c>
      <c r="V90" s="2"/>
      <c r="W90" s="2"/>
      <c r="X90" s="2"/>
      <c r="Y90" s="2">
        <f t="shared" si="32"/>
        <v>1155.806624914931</v>
      </c>
    </row>
    <row r="91" spans="1:25" x14ac:dyDescent="0.25">
      <c r="A91">
        <v>2017</v>
      </c>
      <c r="B91" s="2">
        <v>0.218</v>
      </c>
      <c r="C91" s="2">
        <v>2.7999999999999997E-2</v>
      </c>
      <c r="D91" s="2"/>
      <c r="E91" s="2">
        <f t="shared" si="20"/>
        <v>0.14199999999999999</v>
      </c>
      <c r="F91" s="2">
        <f t="shared" si="21"/>
        <v>0.1308</v>
      </c>
      <c r="G91" s="2">
        <f t="shared" si="22"/>
        <v>1.12E-2</v>
      </c>
      <c r="H91" s="2"/>
      <c r="I91" s="3">
        <f t="shared" si="23"/>
        <v>1</v>
      </c>
      <c r="J91" s="3">
        <f t="shared" si="33"/>
        <v>0</v>
      </c>
      <c r="K91" s="3">
        <f t="shared" si="24"/>
        <v>1</v>
      </c>
      <c r="L91" s="3">
        <f t="shared" si="25"/>
        <v>0</v>
      </c>
      <c r="M91" s="3"/>
      <c r="N91" s="3">
        <f t="shared" si="26"/>
        <v>0</v>
      </c>
      <c r="O91" s="3">
        <f t="shared" si="27"/>
        <v>0</v>
      </c>
      <c r="P91" s="3">
        <f t="shared" si="28"/>
        <v>1</v>
      </c>
      <c r="Q91" s="3">
        <f t="shared" si="29"/>
        <v>0</v>
      </c>
      <c r="R91" s="3">
        <v>0</v>
      </c>
      <c r="S91">
        <v>0</v>
      </c>
      <c r="T91" s="2">
        <f t="shared" si="30"/>
        <v>4108.4287972699103</v>
      </c>
      <c r="U91" s="2">
        <f t="shared" si="31"/>
        <v>73.210093338335341</v>
      </c>
      <c r="V91" s="2"/>
      <c r="W91" s="2"/>
      <c r="X91" s="2"/>
      <c r="Y91" s="2">
        <f t="shared" si="32"/>
        <v>1319.9311656528512</v>
      </c>
    </row>
    <row r="92" spans="1:25" x14ac:dyDescent="0.25">
      <c r="A92">
        <v>2018</v>
      </c>
      <c r="B92" s="2">
        <v>-4.4000000000000004E-2</v>
      </c>
      <c r="C92" s="2">
        <v>-1E-4</v>
      </c>
      <c r="D92" s="2"/>
      <c r="E92" s="2">
        <f t="shared" si="20"/>
        <v>-2.6440000000000002E-2</v>
      </c>
      <c r="F92" s="2">
        <f t="shared" si="21"/>
        <v>-2.6400000000000003E-2</v>
      </c>
      <c r="G92" s="2">
        <f t="shared" si="22"/>
        <v>-4.0000000000000003E-5</v>
      </c>
      <c r="H92" s="2"/>
      <c r="I92" s="3">
        <f t="shared" si="23"/>
        <v>0</v>
      </c>
      <c r="J92" s="3">
        <f t="shared" si="33"/>
        <v>1</v>
      </c>
      <c r="K92" s="3">
        <f t="shared" si="24"/>
        <v>0</v>
      </c>
      <c r="L92" s="3">
        <f t="shared" si="25"/>
        <v>1</v>
      </c>
      <c r="M92" s="3"/>
      <c r="N92" s="3">
        <f t="shared" si="26"/>
        <v>0</v>
      </c>
      <c r="O92" s="3">
        <f t="shared" si="27"/>
        <v>0</v>
      </c>
      <c r="P92" s="3">
        <f t="shared" si="28"/>
        <v>0</v>
      </c>
      <c r="Q92" s="3">
        <f t="shared" si="29"/>
        <v>1</v>
      </c>
      <c r="R92" s="3">
        <v>0</v>
      </c>
      <c r="S92">
        <v>0</v>
      </c>
      <c r="T92" s="2">
        <f t="shared" si="30"/>
        <v>3927.6579301900342</v>
      </c>
      <c r="U92" s="2">
        <f t="shared" si="31"/>
        <v>73.202772329001505</v>
      </c>
      <c r="V92" s="2"/>
      <c r="W92" s="2"/>
      <c r="X92" s="2"/>
      <c r="Y92" s="2">
        <f t="shared" si="32"/>
        <v>1285.0321856329897</v>
      </c>
    </row>
    <row r="93" spans="1:25" x14ac:dyDescent="0.25">
      <c r="A93">
        <v>2019</v>
      </c>
      <c r="B93" s="2">
        <v>0.315</v>
      </c>
      <c r="C93" s="2">
        <v>9.6000000000000002E-2</v>
      </c>
      <c r="D93" s="2"/>
      <c r="E93" s="2">
        <f t="shared" si="20"/>
        <v>0.22739999999999999</v>
      </c>
      <c r="F93" s="2">
        <f t="shared" si="21"/>
        <v>0.189</v>
      </c>
      <c r="G93" s="2">
        <f t="shared" si="22"/>
        <v>3.8400000000000004E-2</v>
      </c>
      <c r="H93" s="2"/>
      <c r="I93" s="3">
        <f t="shared" si="23"/>
        <v>1</v>
      </c>
      <c r="J93" s="3">
        <f t="shared" si="33"/>
        <v>0</v>
      </c>
      <c r="K93" s="3">
        <f t="shared" si="24"/>
        <v>1</v>
      </c>
      <c r="L93" s="3">
        <f t="shared" si="25"/>
        <v>0</v>
      </c>
      <c r="M93" s="3"/>
      <c r="N93" s="3">
        <f t="shared" si="26"/>
        <v>0</v>
      </c>
      <c r="O93" s="3">
        <f t="shared" si="27"/>
        <v>0</v>
      </c>
      <c r="P93" s="3">
        <f t="shared" si="28"/>
        <v>1</v>
      </c>
      <c r="Q93" s="3">
        <f t="shared" si="29"/>
        <v>0</v>
      </c>
      <c r="R93" s="3">
        <v>0</v>
      </c>
      <c r="S93">
        <v>0</v>
      </c>
      <c r="T93" s="2">
        <f t="shared" si="30"/>
        <v>5164.8701781998952</v>
      </c>
      <c r="U93" s="2">
        <f t="shared" si="31"/>
        <v>80.230238472585654</v>
      </c>
      <c r="V93" s="2"/>
      <c r="W93" s="2"/>
      <c r="X93" s="2"/>
      <c r="Y93" s="2">
        <f t="shared" si="32"/>
        <v>1577.2485046459317</v>
      </c>
    </row>
    <row r="94" spans="1:25" x14ac:dyDescent="0.25">
      <c r="A94">
        <v>2020</v>
      </c>
      <c r="B94" s="2">
        <v>0.184</v>
      </c>
      <c r="C94" s="2">
        <v>0.113</v>
      </c>
      <c r="D94" s="2"/>
      <c r="E94" s="2">
        <f t="shared" si="20"/>
        <v>0.15560000000000002</v>
      </c>
      <c r="F94" s="2">
        <f t="shared" si="21"/>
        <v>0.1104</v>
      </c>
      <c r="G94" s="2">
        <f t="shared" si="22"/>
        <v>4.5200000000000004E-2</v>
      </c>
      <c r="H94" s="2"/>
      <c r="I94" s="3">
        <f t="shared" si="23"/>
        <v>1</v>
      </c>
      <c r="J94" s="3">
        <f t="shared" si="33"/>
        <v>0</v>
      </c>
      <c r="K94" s="3">
        <f t="shared" si="24"/>
        <v>1</v>
      </c>
      <c r="L94" s="3">
        <f t="shared" si="25"/>
        <v>0</v>
      </c>
      <c r="M94" s="3"/>
      <c r="N94" s="3">
        <f t="shared" si="26"/>
        <v>0</v>
      </c>
      <c r="O94" s="3">
        <f t="shared" si="27"/>
        <v>0</v>
      </c>
      <c r="P94" s="3">
        <f t="shared" si="28"/>
        <v>1</v>
      </c>
      <c r="Q94" s="3">
        <f t="shared" si="29"/>
        <v>0</v>
      </c>
      <c r="R94" s="3">
        <v>1</v>
      </c>
      <c r="S94">
        <v>0</v>
      </c>
      <c r="T94" s="2">
        <f t="shared" si="30"/>
        <v>6115.2062909886754</v>
      </c>
      <c r="U94" s="2">
        <f t="shared" si="31"/>
        <v>89.29625541998783</v>
      </c>
      <c r="V94" s="2"/>
      <c r="W94" s="2"/>
      <c r="X94" s="2"/>
      <c r="Y94" s="2">
        <f t="shared" si="32"/>
        <v>1822.6683719688385</v>
      </c>
    </row>
    <row r="95" spans="1:25" x14ac:dyDescent="0.25">
      <c r="A95">
        <v>2021</v>
      </c>
      <c r="B95" s="2">
        <v>0.28699999999999998</v>
      </c>
      <c r="C95" s="2">
        <v>-4.4000000000000004E-2</v>
      </c>
      <c r="D95" s="2"/>
      <c r="E95" s="2">
        <f t="shared" si="20"/>
        <v>0.15459999999999999</v>
      </c>
      <c r="F95" s="2">
        <f t="shared" si="21"/>
        <v>0.17219999999999999</v>
      </c>
      <c r="G95" s="2">
        <f t="shared" si="22"/>
        <v>-1.7600000000000001E-2</v>
      </c>
      <c r="H95" s="2"/>
      <c r="I95" s="3">
        <f t="shared" si="23"/>
        <v>1</v>
      </c>
      <c r="J95" s="3">
        <f t="shared" si="33"/>
        <v>0</v>
      </c>
      <c r="K95" s="3">
        <f t="shared" si="24"/>
        <v>0</v>
      </c>
      <c r="L95" s="3">
        <f t="shared" si="25"/>
        <v>1</v>
      </c>
      <c r="M95" s="3"/>
      <c r="N95" s="3">
        <f t="shared" si="26"/>
        <v>1</v>
      </c>
      <c r="O95" s="3">
        <f t="shared" si="27"/>
        <v>0</v>
      </c>
      <c r="P95" s="3">
        <f t="shared" si="28"/>
        <v>0</v>
      </c>
      <c r="Q95" s="3">
        <f t="shared" si="29"/>
        <v>0</v>
      </c>
      <c r="R95" s="3">
        <v>0</v>
      </c>
      <c r="S95">
        <v>0</v>
      </c>
      <c r="T95" s="2">
        <f t="shared" si="30"/>
        <v>7870.270496502425</v>
      </c>
      <c r="U95" s="2">
        <f t="shared" si="31"/>
        <v>85.367220181508358</v>
      </c>
      <c r="V95" s="2"/>
      <c r="W95" s="2"/>
      <c r="X95" s="2"/>
      <c r="Y95" s="2">
        <f t="shared" si="32"/>
        <v>2104.4529022752213</v>
      </c>
    </row>
    <row r="96" spans="1:25" x14ac:dyDescent="0.25">
      <c r="A96">
        <v>2022</v>
      </c>
      <c r="B96" s="2">
        <v>-0.18100000000000002</v>
      </c>
      <c r="C96" s="2">
        <v>-0.16500000000000001</v>
      </c>
      <c r="D96" s="2"/>
      <c r="E96" s="2">
        <f t="shared" si="20"/>
        <v>-0.17460000000000003</v>
      </c>
      <c r="F96" s="2">
        <f t="shared" si="21"/>
        <v>-0.10860000000000002</v>
      </c>
      <c r="G96" s="2">
        <f t="shared" si="22"/>
        <v>-6.6000000000000003E-2</v>
      </c>
      <c r="H96" s="2"/>
      <c r="I96" s="3">
        <f t="shared" si="23"/>
        <v>0</v>
      </c>
      <c r="J96" s="3">
        <f t="shared" si="33"/>
        <v>1</v>
      </c>
      <c r="K96" s="3">
        <f t="shared" si="24"/>
        <v>0</v>
      </c>
      <c r="L96" s="3">
        <f t="shared" si="25"/>
        <v>1</v>
      </c>
      <c r="M96" s="3"/>
      <c r="N96" s="3">
        <f t="shared" si="26"/>
        <v>0</v>
      </c>
      <c r="O96" s="3">
        <f t="shared" si="27"/>
        <v>0</v>
      </c>
      <c r="P96" s="3">
        <f t="shared" si="28"/>
        <v>0</v>
      </c>
      <c r="Q96" s="3">
        <f t="shared" si="29"/>
        <v>1</v>
      </c>
      <c r="R96" s="3">
        <v>0</v>
      </c>
      <c r="S96">
        <v>1</v>
      </c>
      <c r="T96" s="2">
        <f t="shared" si="30"/>
        <v>6445.7515366354855</v>
      </c>
      <c r="U96" s="2">
        <f t="shared" si="31"/>
        <v>71.281628851559475</v>
      </c>
      <c r="V96" s="2"/>
      <c r="W96" s="2"/>
      <c r="X96" s="2"/>
      <c r="Y96" s="2">
        <f t="shared" si="32"/>
        <v>1737.0154255379675</v>
      </c>
    </row>
    <row r="97" spans="1:19" x14ac:dyDescent="0.25">
      <c r="H97" s="1" t="s">
        <v>33</v>
      </c>
      <c r="I97" s="3">
        <f>SUM(I2:I96)</f>
        <v>69</v>
      </c>
      <c r="J97" s="3">
        <f>SUM(J2:J96)</f>
        <v>26</v>
      </c>
      <c r="K97" s="3">
        <f>SUM(K2:K96)</f>
        <v>76</v>
      </c>
      <c r="L97" s="3">
        <f>SUM(L2:L96)</f>
        <v>19</v>
      </c>
      <c r="M97" s="3"/>
      <c r="N97" s="3">
        <f t="shared" ref="N97:S97" si="34">SUM(N2:N96)</f>
        <v>14</v>
      </c>
      <c r="O97" s="3">
        <f t="shared" si="34"/>
        <v>21</v>
      </c>
      <c r="P97" s="3">
        <f t="shared" si="34"/>
        <v>55</v>
      </c>
      <c r="Q97" s="3">
        <f t="shared" si="34"/>
        <v>5</v>
      </c>
      <c r="R97" s="3">
        <f t="shared" si="34"/>
        <v>11</v>
      </c>
      <c r="S97" s="3">
        <f t="shared" si="34"/>
        <v>1</v>
      </c>
    </row>
    <row r="98" spans="1:19" x14ac:dyDescent="0.25">
      <c r="A98" t="s">
        <v>23</v>
      </c>
      <c r="B98" s="2">
        <f>T96^(1/94)-1</f>
        <v>9.7802427608854492E-2</v>
      </c>
      <c r="C98" s="2">
        <f>U96^(1/94)-1</f>
        <v>4.643565248616266E-2</v>
      </c>
      <c r="D98" s="2"/>
      <c r="E98" s="2">
        <f>Y96^(1/94)-1</f>
        <v>8.2594949118161676E-2</v>
      </c>
      <c r="F98" s="2"/>
      <c r="G98" s="2"/>
      <c r="H98" s="2"/>
      <c r="I98" s="2">
        <f>I97/95</f>
        <v>0.72631578947368425</v>
      </c>
      <c r="J98" s="2">
        <f>J97/95</f>
        <v>0.27368421052631581</v>
      </c>
      <c r="K98" s="2">
        <f>K97/95</f>
        <v>0.8</v>
      </c>
      <c r="L98" s="2">
        <f>L97/95</f>
        <v>0.2</v>
      </c>
      <c r="M98" s="2"/>
      <c r="N98" s="2">
        <f t="shared" ref="N98:S98" si="35">N97/95</f>
        <v>0.14736842105263157</v>
      </c>
      <c r="O98" s="2">
        <f t="shared" si="35"/>
        <v>0.22105263157894736</v>
      </c>
      <c r="P98" s="2">
        <f t="shared" si="35"/>
        <v>0.57894736842105265</v>
      </c>
      <c r="Q98" s="2">
        <f t="shared" si="35"/>
        <v>5.2631578947368418E-2</v>
      </c>
      <c r="R98" s="2">
        <f t="shared" si="35"/>
        <v>0.11578947368421053</v>
      </c>
      <c r="S98" s="2">
        <f t="shared" si="35"/>
        <v>1.0526315789473684E-2</v>
      </c>
    </row>
    <row r="99" spans="1:19" x14ac:dyDescent="0.25">
      <c r="A99" t="s">
        <v>8</v>
      </c>
      <c r="B99" s="2">
        <f>AVERAGE(B2:B96)</f>
        <v>0.11553684210526319</v>
      </c>
      <c r="C99" s="2">
        <f>AVERAGE(C2:C96)</f>
        <v>4.8841052631578938E-2</v>
      </c>
      <c r="D99" s="2"/>
      <c r="E99" s="2">
        <f>AVERAGE(E2:E96)</f>
        <v>8.8858526315789485E-2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9" x14ac:dyDescent="0.25">
      <c r="A100" t="s">
        <v>9</v>
      </c>
      <c r="B100" s="2">
        <f>QUARTILE(B2:B96,2)</f>
        <v>0.14199999999999999</v>
      </c>
      <c r="C100" s="2">
        <f>QUARTILE(C2:C96,2)</f>
        <v>3.3000000000000002E-2</v>
      </c>
      <c r="D100" s="2"/>
      <c r="E100" s="2">
        <f>QUARTILE(E2:E96,2)</f>
        <v>0.108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9" x14ac:dyDescent="0.25">
      <c r="A101" t="s">
        <v>10</v>
      </c>
      <c r="B101" s="2">
        <f>QUARTILE(B2:B96,1)</f>
        <v>-1.2E-2</v>
      </c>
      <c r="C101" s="2">
        <f>QUARTILE(C2:C96,1)</f>
        <v>7.4999999999999997E-3</v>
      </c>
      <c r="D101" s="2"/>
      <c r="E101" s="2">
        <f>QUARTILE(E2:E96,1)</f>
        <v>1.0099999999999998E-2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9" x14ac:dyDescent="0.25">
      <c r="A102" t="s">
        <v>11</v>
      </c>
      <c r="B102" s="2">
        <f>QUARTILE(B2:B96,3)</f>
        <v>0.25800000000000001</v>
      </c>
      <c r="C102" s="2">
        <f>QUARTILE(C2:C96,3)</f>
        <v>8.6500000000000007E-2</v>
      </c>
      <c r="D102" s="2"/>
      <c r="E102" s="2">
        <f>QUARTILE(E2:E96,3)</f>
        <v>0.1643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9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9" x14ac:dyDescent="0.25">
      <c r="A104" t="s">
        <v>5</v>
      </c>
      <c r="B104" s="2">
        <f>QUARTILE(B2:B96,0)</f>
        <v>-0.43799999999999994</v>
      </c>
      <c r="C104" s="2">
        <f>QUARTILE(C2:C96,0)</f>
        <v>-0.16500000000000001</v>
      </c>
      <c r="D104" s="2"/>
      <c r="E104" s="2">
        <f>QUARTILE(E2:E96,0)</f>
        <v>-0.2732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5">
      <c r="A105" t="s">
        <v>6</v>
      </c>
      <c r="B105" s="2">
        <f>QUARTILE(B2:B96,4)</f>
        <v>0.52600000000000002</v>
      </c>
      <c r="C105" s="2">
        <f>QUARTILE(C2:C96,4)</f>
        <v>0.32799999999999996</v>
      </c>
      <c r="D105" s="2"/>
      <c r="E105" s="2">
        <f>QUARTILE(E2:E96,4)</f>
        <v>0.32879999999999998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9" x14ac:dyDescent="0.25">
      <c r="A106" t="s">
        <v>7</v>
      </c>
      <c r="B106" s="2" t="s">
        <v>17</v>
      </c>
      <c r="C106" s="2" t="s">
        <v>18</v>
      </c>
      <c r="D106" s="2"/>
      <c r="E106" s="2" t="s">
        <v>24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9" x14ac:dyDescent="0.25">
      <c r="A107" t="s">
        <v>12</v>
      </c>
      <c r="B107" s="2">
        <f>_xlfn.STDEV.P(B2:B96)</f>
        <v>0.19547134992796072</v>
      </c>
      <c r="C107" s="2">
        <f>_xlfn.STDEV.P(C2:C96)</f>
        <v>7.9105819194740135E-2</v>
      </c>
      <c r="D107" s="2"/>
      <c r="E107" s="2">
        <f>_xlfn.STDEV.P(E2:E96)</f>
        <v>0.1221237789765468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9" x14ac:dyDescent="0.25">
      <c r="A108" t="s">
        <v>26</v>
      </c>
      <c r="B108" s="2">
        <f>B99/B107</f>
        <v>0.59106790917361185</v>
      </c>
      <c r="C108" s="2">
        <f>C99/C107</f>
        <v>0.61741415649010123</v>
      </c>
      <c r="D108" s="2"/>
      <c r="E108" s="2">
        <f>E99/E107</f>
        <v>0.72761035615229586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9" x14ac:dyDescent="0.25">
      <c r="A109" t="s">
        <v>44</v>
      </c>
      <c r="B109" s="2">
        <f>(B99-0.0417)/B107</f>
        <v>0.37773741334714839</v>
      </c>
      <c r="C109" s="2">
        <f>(C99-0.0417)/C107</f>
        <v>9.0272153228061841E-2</v>
      </c>
      <c r="D109" s="2"/>
      <c r="E109" s="2">
        <f>(E99-0.0417)/E107</f>
        <v>0.38615351335341513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9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9" x14ac:dyDescent="0.25">
      <c r="A111" t="s">
        <v>25</v>
      </c>
      <c r="B111" s="3">
        <v>95</v>
      </c>
      <c r="C111" s="3">
        <v>95</v>
      </c>
      <c r="D111" s="3"/>
      <c r="E111" s="3">
        <v>95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9" x14ac:dyDescent="0.25">
      <c r="A112" t="s">
        <v>13</v>
      </c>
      <c r="B112" s="3">
        <f>COUNTIF(B2:B96, "&gt;0")</f>
        <v>69</v>
      </c>
      <c r="C112" s="3">
        <f>COUNTIF(C2:C96, "&gt;0")</f>
        <v>76</v>
      </c>
      <c r="D112" s="3"/>
      <c r="E112" s="3">
        <f>COUNTIF(E2:E96, "&gt;0")</f>
        <v>74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5">
      <c r="A113" t="s">
        <v>14</v>
      </c>
      <c r="B113" s="3">
        <f>COUNTIF(B2:B96, "&lt;0")</f>
        <v>26</v>
      </c>
      <c r="C113" s="3">
        <f>COUNTIF(C2:C96, "&lt;0")</f>
        <v>19</v>
      </c>
      <c r="D113" s="3"/>
      <c r="E113" s="3">
        <f>COUNTIF(E2:E96, "&lt;0")</f>
        <v>21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5">
      <c r="A114" t="s">
        <v>15</v>
      </c>
      <c r="B114" s="2">
        <f>SUMIF(B2:B96, "&gt;0")/B112</f>
        <v>0.21002898550724639</v>
      </c>
      <c r="C114" s="2">
        <f>SUMIF(C2:C96, "&gt;0")/C112</f>
        <v>7.236842105263154E-2</v>
      </c>
      <c r="D114" s="2"/>
      <c r="E114" s="2">
        <f>SUMIF(E2:E96, "&gt;0")/E112</f>
        <v>0.13777027027027022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25">
      <c r="A115" t="s">
        <v>16</v>
      </c>
      <c r="B115" s="2">
        <f>SUMIF(B2:B96,"&lt;0")/B113</f>
        <v>-0.13523076923076927</v>
      </c>
      <c r="C115" s="2">
        <f>SUMIF(C2:C96,"&lt;0")/C113</f>
        <v>-4.5268421052631583E-2</v>
      </c>
      <c r="D115" s="2"/>
      <c r="E115" s="2">
        <f>SUMIF(E2:E96,"&lt;0")/E113</f>
        <v>-8.3497142857142853E-2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25">
      <c r="A116" t="s">
        <v>19</v>
      </c>
      <c r="B116" s="3">
        <f>COUNTIF(B2:B96, "&gt;0.1")</f>
        <v>55</v>
      </c>
      <c r="C116" s="3">
        <f>COUNTIF(C2:C96, "&gt;0.1")</f>
        <v>19</v>
      </c>
      <c r="D116" s="3"/>
      <c r="E116" s="3">
        <f>COUNTIF(E2:E96, "&gt;0.1")</f>
        <v>49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25">
      <c r="A117" t="s">
        <v>20</v>
      </c>
      <c r="B117" s="3">
        <f>COUNTIF(B2:B96, "&lt;-0.1")</f>
        <v>12</v>
      </c>
      <c r="C117" s="3">
        <f>COUNTIF(C2:C96, "&lt;-0.1")</f>
        <v>2</v>
      </c>
      <c r="D117" s="3"/>
      <c r="E117" s="3">
        <f>COUNTIF(E2:E96, "&lt;-0.1")</f>
        <v>6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25">
      <c r="A118" t="s">
        <v>21</v>
      </c>
      <c r="B118" s="2">
        <f>SUMIF(B2:B96,"&gt;0.1")/B116</f>
        <v>0.25196363636363639</v>
      </c>
      <c r="C118" s="2">
        <f>SUMIF(C2:C96,"&gt;0.1")/C116</f>
        <v>0.17173684210526313</v>
      </c>
      <c r="D118" s="2"/>
      <c r="E118" s="2">
        <f>SUMIF(E2:E96,"&gt;0.1")/E116</f>
        <v>0.18324897959183675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25">
      <c r="A119" t="s">
        <v>22</v>
      </c>
      <c r="B119" s="2">
        <f>SUMIF(B2:B96, "&lt;-0.1")/B117</f>
        <v>-0.22291666666666665</v>
      </c>
      <c r="C119" s="2">
        <f>SUMIF(C2:C96, "&lt;-0.1")/C117</f>
        <v>-0.13800000000000001</v>
      </c>
      <c r="D119" s="2"/>
      <c r="E119" s="2">
        <f>SUMIF(E2:E96, "&lt;-0.1")/E117</f>
        <v>-0.17926666666666669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</sheetData>
  <autoFilter ref="A1:S96" xr:uid="{500C0142-78F8-467A-B2C7-A77D69E9645F}"/>
  <phoneticPr fontId="2" type="noConversion"/>
  <conditionalFormatting sqref="B2:H96">
    <cfRule type="cellIs" dxfId="5" priority="2" operator="greaterThan">
      <formula>0.1</formula>
    </cfRule>
    <cfRule type="cellIs" dxfId="4" priority="3" operator="lessThan">
      <formula>0</formula>
    </cfRule>
  </conditionalFormatting>
  <conditionalFormatting sqref="I2:M96">
    <cfRule type="cellIs" dxfId="3" priority="1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86495-FB28-49F5-9F83-D2282A5E4B81}">
  <dimension ref="A1:AB11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99" sqref="I99"/>
    </sheetView>
  </sheetViews>
  <sheetFormatPr defaultRowHeight="16.5" outlineLevelRow="1" x14ac:dyDescent="0.25"/>
  <cols>
    <col min="1" max="1" width="14.125" bestFit="1" customWidth="1"/>
    <col min="2" max="2" width="16.875" style="1" bestFit="1" customWidth="1"/>
    <col min="3" max="3" width="16.75" style="1" bestFit="1" customWidth="1"/>
    <col min="4" max="4" width="6.875" style="1" customWidth="1"/>
    <col min="5" max="6" width="7.625" style="1" bestFit="1" customWidth="1"/>
    <col min="7" max="7" width="3" customWidth="1"/>
    <col min="8" max="8" width="10.5" style="1" customWidth="1"/>
    <col min="9" max="9" width="7.125" style="1" customWidth="1"/>
    <col min="10" max="11" width="6.5" style="1" customWidth="1"/>
    <col min="12" max="15" width="7.75" style="1" bestFit="1" customWidth="1"/>
    <col min="16" max="16" width="2.25" style="1" customWidth="1"/>
    <col min="17" max="18" width="12.125" style="1" bestFit="1" customWidth="1"/>
    <col min="19" max="20" width="7.75" style="1" bestFit="1" customWidth="1"/>
    <col min="21" max="21" width="12.125" style="1" bestFit="1" customWidth="1"/>
    <col min="22" max="22" width="12.125" bestFit="1" customWidth="1"/>
    <col min="23" max="23" width="10.5" hidden="1" customWidth="1"/>
    <col min="24" max="24" width="9.25" hidden="1" customWidth="1"/>
    <col min="25" max="27" width="0" hidden="1" customWidth="1"/>
    <col min="28" max="28" width="10.5" hidden="1" customWidth="1"/>
  </cols>
  <sheetData>
    <row r="1" spans="1:28" x14ac:dyDescent="0.25">
      <c r="B1" s="1" t="s">
        <v>0</v>
      </c>
      <c r="C1" s="1" t="s">
        <v>1</v>
      </c>
      <c r="E1" s="1" t="s">
        <v>38</v>
      </c>
      <c r="F1" s="1" t="s">
        <v>39</v>
      </c>
      <c r="H1" s="1" t="s">
        <v>40</v>
      </c>
      <c r="I1" s="1" t="s">
        <v>41</v>
      </c>
      <c r="J1" s="1" t="s">
        <v>42</v>
      </c>
      <c r="L1" s="1" t="s">
        <v>27</v>
      </c>
      <c r="M1" s="1" t="s">
        <v>29</v>
      </c>
      <c r="N1" s="1" t="s">
        <v>28</v>
      </c>
      <c r="O1" s="1" t="s">
        <v>30</v>
      </c>
      <c r="Q1" s="1" t="s">
        <v>31</v>
      </c>
      <c r="R1" s="1" t="s">
        <v>32</v>
      </c>
      <c r="S1" s="1" t="s">
        <v>34</v>
      </c>
      <c r="T1" s="1" t="s">
        <v>35</v>
      </c>
      <c r="U1" s="1" t="s">
        <v>36</v>
      </c>
      <c r="V1" s="1" t="s">
        <v>37</v>
      </c>
    </row>
    <row r="2" spans="1:28" x14ac:dyDescent="0.25">
      <c r="A2">
        <v>1928</v>
      </c>
      <c r="B2" s="2">
        <v>0.43799999999999994</v>
      </c>
      <c r="C2" s="2">
        <v>8.0000000000000002E-3</v>
      </c>
      <c r="D2" s="2"/>
      <c r="E2" s="4">
        <v>0.5</v>
      </c>
      <c r="F2" s="2">
        <f>1-E2</f>
        <v>0.5</v>
      </c>
      <c r="G2" s="2"/>
      <c r="H2" s="2">
        <f t="shared" ref="H2:H65" si="0">I2+J2</f>
        <v>0.22299999999999998</v>
      </c>
      <c r="I2" s="2">
        <f>B2*E2</f>
        <v>0.21899999999999997</v>
      </c>
      <c r="J2" s="2">
        <f>C2*F2</f>
        <v>4.0000000000000001E-3</v>
      </c>
      <c r="K2" s="2"/>
      <c r="L2" s="3">
        <f>IF(B2&gt;0,1,0)</f>
        <v>1</v>
      </c>
      <c r="M2" s="3">
        <f t="shared" ref="M2:M5" si="1">IF(B2&lt;0,1,0)</f>
        <v>0</v>
      </c>
      <c r="N2" s="3">
        <f>IF(C2&gt;0,1,0)</f>
        <v>1</v>
      </c>
      <c r="O2" s="3">
        <f>IF(C2&lt;0,1,0)</f>
        <v>0</v>
      </c>
      <c r="P2" s="3"/>
      <c r="Q2" s="3">
        <f>IF(L2+O2=2,1,0)</f>
        <v>0</v>
      </c>
      <c r="R2" s="3">
        <f>IF(M2+N2=2,1,0)</f>
        <v>0</v>
      </c>
      <c r="S2" s="3">
        <f>IF(L2+N2=2,1,0)</f>
        <v>1</v>
      </c>
      <c r="T2" s="3">
        <f>IF(M2+O2=2,1,0)</f>
        <v>0</v>
      </c>
      <c r="U2" s="3">
        <v>0</v>
      </c>
      <c r="V2">
        <v>0</v>
      </c>
      <c r="W2" s="2">
        <f>B2+1</f>
        <v>1.4379999999999999</v>
      </c>
      <c r="X2" s="2">
        <f>C2+1</f>
        <v>1.008</v>
      </c>
      <c r="Y2" s="2"/>
      <c r="Z2" s="2"/>
      <c r="AA2" s="2"/>
      <c r="AB2" s="2">
        <f>H2+1</f>
        <v>1.2229999999999999</v>
      </c>
    </row>
    <row r="3" spans="1:28" hidden="1" outlineLevel="1" x14ac:dyDescent="0.25">
      <c r="A3">
        <v>1929</v>
      </c>
      <c r="B3" s="2">
        <v>-8.3000000000000004E-2</v>
      </c>
      <c r="C3" s="2">
        <v>4.2000000000000003E-2</v>
      </c>
      <c r="D3" s="2"/>
      <c r="E3" s="2">
        <f>E2</f>
        <v>0.5</v>
      </c>
      <c r="F3" s="2">
        <f t="shared" ref="F3:F66" si="2">1-E3</f>
        <v>0.5</v>
      </c>
      <c r="G3" s="2"/>
      <c r="H3" s="2">
        <f t="shared" si="0"/>
        <v>-2.0500000000000001E-2</v>
      </c>
      <c r="I3" s="2">
        <f t="shared" ref="I3:I66" si="3">B3*E3</f>
        <v>-4.1500000000000002E-2</v>
      </c>
      <c r="J3" s="2">
        <f t="shared" ref="J3:J66" si="4">C3*F3</f>
        <v>2.1000000000000001E-2</v>
      </c>
      <c r="K3" s="2"/>
      <c r="L3" s="3">
        <f t="shared" ref="L3:L66" si="5">IF(B3&gt;0,1,0)</f>
        <v>0</v>
      </c>
      <c r="M3" s="3">
        <f t="shared" si="1"/>
        <v>1</v>
      </c>
      <c r="N3" s="3">
        <f t="shared" ref="N3:N66" si="6">IF(C3&gt;0,1,0)</f>
        <v>1</v>
      </c>
      <c r="O3" s="3">
        <f t="shared" ref="O3:O66" si="7">IF(C3&lt;0,1,0)</f>
        <v>0</v>
      </c>
      <c r="P3" s="3"/>
      <c r="Q3" s="3">
        <f t="shared" ref="Q3:Q66" si="8">IF(L3+O3=2,1,0)</f>
        <v>0</v>
      </c>
      <c r="R3" s="3">
        <f t="shared" ref="R3:R66" si="9">IF(M3+N3=2,1,0)</f>
        <v>1</v>
      </c>
      <c r="S3" s="3">
        <f t="shared" ref="S3:T66" si="10">IF(L3+N3=2,1,0)</f>
        <v>0</v>
      </c>
      <c r="T3" s="3">
        <f t="shared" si="10"/>
        <v>0</v>
      </c>
      <c r="U3" s="3">
        <v>0</v>
      </c>
      <c r="V3">
        <v>0</v>
      </c>
      <c r="W3" s="2">
        <f>W2*(1+B3)</f>
        <v>1.318646</v>
      </c>
      <c r="X3" s="2">
        <f>X2*(1+C3)</f>
        <v>1.0503359999999999</v>
      </c>
      <c r="Y3" s="2"/>
      <c r="Z3" s="2"/>
      <c r="AA3" s="2"/>
      <c r="AB3" s="2">
        <f>AB2*(1+H3)</f>
        <v>1.1979285</v>
      </c>
    </row>
    <row r="4" spans="1:28" hidden="1" outlineLevel="1" x14ac:dyDescent="0.25">
      <c r="A4">
        <v>1930</v>
      </c>
      <c r="B4" s="2">
        <v>-0.251</v>
      </c>
      <c r="C4" s="2">
        <v>4.4999999999999998E-2</v>
      </c>
      <c r="D4" s="2"/>
      <c r="E4" s="2">
        <f t="shared" ref="E4:E67" si="11">E3</f>
        <v>0.5</v>
      </c>
      <c r="F4" s="2">
        <f t="shared" si="2"/>
        <v>0.5</v>
      </c>
      <c r="G4" s="2"/>
      <c r="H4" s="2">
        <f t="shared" si="0"/>
        <v>-0.10300000000000001</v>
      </c>
      <c r="I4" s="2">
        <f t="shared" si="3"/>
        <v>-0.1255</v>
      </c>
      <c r="J4" s="2">
        <f t="shared" si="4"/>
        <v>2.2499999999999999E-2</v>
      </c>
      <c r="K4" s="2"/>
      <c r="L4" s="3">
        <f t="shared" si="5"/>
        <v>0</v>
      </c>
      <c r="M4" s="3">
        <f t="shared" si="1"/>
        <v>1</v>
      </c>
      <c r="N4" s="3">
        <f t="shared" si="6"/>
        <v>1</v>
      </c>
      <c r="O4" s="3">
        <f t="shared" si="7"/>
        <v>0</v>
      </c>
      <c r="P4" s="3"/>
      <c r="Q4" s="3">
        <f t="shared" si="8"/>
        <v>0</v>
      </c>
      <c r="R4" s="3">
        <f t="shared" si="9"/>
        <v>1</v>
      </c>
      <c r="S4" s="3">
        <f t="shared" si="10"/>
        <v>0</v>
      </c>
      <c r="T4" s="3">
        <f t="shared" si="10"/>
        <v>0</v>
      </c>
      <c r="U4" s="3">
        <v>0</v>
      </c>
      <c r="V4">
        <v>0</v>
      </c>
      <c r="W4" s="2">
        <f>W3*(1+B4)</f>
        <v>0.98766585399999995</v>
      </c>
      <c r="X4" s="2">
        <f>X3*(1+C4)</f>
        <v>1.0976011199999998</v>
      </c>
      <c r="Y4" s="2"/>
      <c r="Z4" s="2"/>
      <c r="AA4" s="2"/>
      <c r="AB4" s="2">
        <f t="shared" ref="AB4:AB67" si="12">AB3*(1+H4)</f>
        <v>1.0745418645</v>
      </c>
    </row>
    <row r="5" spans="1:28" hidden="1" outlineLevel="1" x14ac:dyDescent="0.25">
      <c r="A5">
        <v>1931</v>
      </c>
      <c r="B5" s="2">
        <v>-0.43799999999999994</v>
      </c>
      <c r="C5" s="2">
        <v>-2.6000000000000002E-2</v>
      </c>
      <c r="D5" s="2"/>
      <c r="E5" s="2">
        <f t="shared" si="11"/>
        <v>0.5</v>
      </c>
      <c r="F5" s="2">
        <f t="shared" si="2"/>
        <v>0.5</v>
      </c>
      <c r="G5" s="2"/>
      <c r="H5" s="2">
        <f t="shared" si="0"/>
        <v>-0.23199999999999998</v>
      </c>
      <c r="I5" s="2">
        <f t="shared" si="3"/>
        <v>-0.21899999999999997</v>
      </c>
      <c r="J5" s="2">
        <f t="shared" si="4"/>
        <v>-1.3000000000000001E-2</v>
      </c>
      <c r="K5" s="2"/>
      <c r="L5" s="3">
        <f t="shared" si="5"/>
        <v>0</v>
      </c>
      <c r="M5" s="3">
        <f t="shared" si="1"/>
        <v>1</v>
      </c>
      <c r="N5" s="3">
        <f t="shared" si="6"/>
        <v>0</v>
      </c>
      <c r="O5" s="3">
        <f t="shared" si="7"/>
        <v>1</v>
      </c>
      <c r="P5" s="3"/>
      <c r="Q5" s="3">
        <f t="shared" si="8"/>
        <v>0</v>
      </c>
      <c r="R5" s="3">
        <f t="shared" si="9"/>
        <v>0</v>
      </c>
      <c r="S5" s="3">
        <f t="shared" si="10"/>
        <v>0</v>
      </c>
      <c r="T5" s="3">
        <f t="shared" si="10"/>
        <v>1</v>
      </c>
      <c r="U5" s="3">
        <v>0</v>
      </c>
      <c r="V5">
        <v>0</v>
      </c>
      <c r="W5" s="2">
        <f>W4*(1+B5)</f>
        <v>0.55506820994799999</v>
      </c>
      <c r="X5" s="2">
        <f>X4*(1+C5)</f>
        <v>1.0690634908799996</v>
      </c>
      <c r="Y5" s="2"/>
      <c r="Z5" s="2"/>
      <c r="AA5" s="2"/>
      <c r="AB5" s="2">
        <f t="shared" si="12"/>
        <v>0.82524815193599999</v>
      </c>
    </row>
    <row r="6" spans="1:28" hidden="1" outlineLevel="1" x14ac:dyDescent="0.25">
      <c r="A6">
        <v>1932</v>
      </c>
      <c r="B6" s="2">
        <v>-8.5999999999999993E-2</v>
      </c>
      <c r="C6" s="2">
        <v>8.8000000000000009E-2</v>
      </c>
      <c r="D6" s="2"/>
      <c r="E6" s="2">
        <f t="shared" si="11"/>
        <v>0.5</v>
      </c>
      <c r="F6" s="2">
        <f t="shared" si="2"/>
        <v>0.5</v>
      </c>
      <c r="G6" s="2"/>
      <c r="H6" s="2">
        <f t="shared" si="0"/>
        <v>1.0000000000000078E-3</v>
      </c>
      <c r="I6" s="2">
        <f t="shared" si="3"/>
        <v>-4.2999999999999997E-2</v>
      </c>
      <c r="J6" s="2">
        <f t="shared" si="4"/>
        <v>4.4000000000000004E-2</v>
      </c>
      <c r="K6" s="2"/>
      <c r="L6" s="3">
        <f t="shared" si="5"/>
        <v>0</v>
      </c>
      <c r="M6" s="3">
        <f>IF(B6&lt;0,1,0)</f>
        <v>1</v>
      </c>
      <c r="N6" s="3">
        <f t="shared" si="6"/>
        <v>1</v>
      </c>
      <c r="O6" s="3">
        <f t="shared" si="7"/>
        <v>0</v>
      </c>
      <c r="P6" s="3"/>
      <c r="Q6" s="3">
        <f t="shared" si="8"/>
        <v>0</v>
      </c>
      <c r="R6" s="3">
        <f t="shared" si="9"/>
        <v>1</v>
      </c>
      <c r="S6" s="3">
        <f t="shared" si="10"/>
        <v>0</v>
      </c>
      <c r="T6" s="3">
        <f t="shared" si="10"/>
        <v>0</v>
      </c>
      <c r="U6" s="3">
        <v>0</v>
      </c>
      <c r="V6">
        <v>0</v>
      </c>
      <c r="W6" s="2">
        <f>W5*(1+B6)</f>
        <v>0.50733234389247206</v>
      </c>
      <c r="X6" s="2">
        <f>X5*(1+C6)</f>
        <v>1.1631410780774396</v>
      </c>
      <c r="Y6" s="2"/>
      <c r="Z6" s="2"/>
      <c r="AA6" s="2"/>
      <c r="AB6" s="2">
        <f t="shared" si="12"/>
        <v>0.82607340008793606</v>
      </c>
    </row>
    <row r="7" spans="1:28" hidden="1" outlineLevel="1" x14ac:dyDescent="0.25">
      <c r="A7">
        <v>1933</v>
      </c>
      <c r="B7" s="2">
        <v>0.5</v>
      </c>
      <c r="C7" s="2">
        <v>1.9E-2</v>
      </c>
      <c r="D7" s="2"/>
      <c r="E7" s="2">
        <f t="shared" si="11"/>
        <v>0.5</v>
      </c>
      <c r="F7" s="2">
        <f t="shared" si="2"/>
        <v>0.5</v>
      </c>
      <c r="G7" s="2"/>
      <c r="H7" s="2">
        <f t="shared" si="0"/>
        <v>0.25950000000000001</v>
      </c>
      <c r="I7" s="2">
        <f t="shared" si="3"/>
        <v>0.25</v>
      </c>
      <c r="J7" s="2">
        <f t="shared" si="4"/>
        <v>9.4999999999999998E-3</v>
      </c>
      <c r="K7" s="2"/>
      <c r="L7" s="3">
        <f t="shared" si="5"/>
        <v>1</v>
      </c>
      <c r="M7" s="3">
        <f t="shared" ref="M7:M70" si="13">IF(B7&lt;0,1,0)</f>
        <v>0</v>
      </c>
      <c r="N7" s="3">
        <f t="shared" si="6"/>
        <v>1</v>
      </c>
      <c r="O7" s="3">
        <f t="shared" si="7"/>
        <v>0</v>
      </c>
      <c r="P7" s="3"/>
      <c r="Q7" s="3">
        <f t="shared" si="8"/>
        <v>0</v>
      </c>
      <c r="R7" s="3">
        <f t="shared" si="9"/>
        <v>0</v>
      </c>
      <c r="S7" s="3">
        <f t="shared" si="10"/>
        <v>1</v>
      </c>
      <c r="T7" s="3">
        <f t="shared" si="10"/>
        <v>0</v>
      </c>
      <c r="U7" s="3">
        <v>0</v>
      </c>
      <c r="V7">
        <v>0</v>
      </c>
      <c r="W7" s="2">
        <f>W6*(1+B7)</f>
        <v>0.76099851583870803</v>
      </c>
      <c r="X7" s="2">
        <f>X6*(1+C7)</f>
        <v>1.1852407585609108</v>
      </c>
      <c r="Y7" s="2"/>
      <c r="Z7" s="2"/>
      <c r="AA7" s="2"/>
      <c r="AB7" s="2">
        <f t="shared" si="12"/>
        <v>1.0404394474107554</v>
      </c>
    </row>
    <row r="8" spans="1:28" hidden="1" outlineLevel="1" x14ac:dyDescent="0.25">
      <c r="A8">
        <v>1934</v>
      </c>
      <c r="B8" s="2">
        <v>-1.2E-2</v>
      </c>
      <c r="C8" s="2">
        <v>0.08</v>
      </c>
      <c r="D8" s="2"/>
      <c r="E8" s="2">
        <f t="shared" si="11"/>
        <v>0.5</v>
      </c>
      <c r="F8" s="2">
        <f t="shared" si="2"/>
        <v>0.5</v>
      </c>
      <c r="G8" s="2"/>
      <c r="H8" s="2">
        <f t="shared" si="0"/>
        <v>3.4000000000000002E-2</v>
      </c>
      <c r="I8" s="2">
        <f t="shared" si="3"/>
        <v>-6.0000000000000001E-3</v>
      </c>
      <c r="J8" s="2">
        <f t="shared" si="4"/>
        <v>0.04</v>
      </c>
      <c r="K8" s="2"/>
      <c r="L8" s="3">
        <f t="shared" si="5"/>
        <v>0</v>
      </c>
      <c r="M8" s="3">
        <f t="shared" si="13"/>
        <v>1</v>
      </c>
      <c r="N8" s="3">
        <f t="shared" si="6"/>
        <v>1</v>
      </c>
      <c r="O8" s="3">
        <f t="shared" si="7"/>
        <v>0</v>
      </c>
      <c r="P8" s="3"/>
      <c r="Q8" s="3">
        <f t="shared" si="8"/>
        <v>0</v>
      </c>
      <c r="R8" s="3">
        <f t="shared" si="9"/>
        <v>1</v>
      </c>
      <c r="S8" s="3">
        <f t="shared" si="10"/>
        <v>0</v>
      </c>
      <c r="T8" s="3">
        <f t="shared" si="10"/>
        <v>0</v>
      </c>
      <c r="U8" s="3">
        <v>0</v>
      </c>
      <c r="V8">
        <v>0</v>
      </c>
      <c r="W8" s="2">
        <f>W7*(1+B8)</f>
        <v>0.75186653364864353</v>
      </c>
      <c r="X8" s="2">
        <f>X7*(1+C8)</f>
        <v>1.2800600192457838</v>
      </c>
      <c r="Y8" s="2"/>
      <c r="Z8" s="2"/>
      <c r="AA8" s="2"/>
      <c r="AB8" s="2">
        <f t="shared" si="12"/>
        <v>1.0758143886227212</v>
      </c>
    </row>
    <row r="9" spans="1:28" hidden="1" outlineLevel="1" x14ac:dyDescent="0.25">
      <c r="A9">
        <v>1935</v>
      </c>
      <c r="B9" s="2">
        <v>0.46700000000000003</v>
      </c>
      <c r="C9" s="2">
        <v>4.4999999999999998E-2</v>
      </c>
      <c r="D9" s="2"/>
      <c r="E9" s="2">
        <f t="shared" si="11"/>
        <v>0.5</v>
      </c>
      <c r="F9" s="2">
        <f t="shared" si="2"/>
        <v>0.5</v>
      </c>
      <c r="G9" s="2"/>
      <c r="H9" s="2">
        <f t="shared" si="0"/>
        <v>0.25600000000000001</v>
      </c>
      <c r="I9" s="2">
        <f t="shared" si="3"/>
        <v>0.23350000000000001</v>
      </c>
      <c r="J9" s="2">
        <f t="shared" si="4"/>
        <v>2.2499999999999999E-2</v>
      </c>
      <c r="K9" s="2"/>
      <c r="L9" s="3">
        <f t="shared" si="5"/>
        <v>1</v>
      </c>
      <c r="M9" s="3">
        <f t="shared" si="13"/>
        <v>0</v>
      </c>
      <c r="N9" s="3">
        <f t="shared" si="6"/>
        <v>1</v>
      </c>
      <c r="O9" s="3">
        <f t="shared" si="7"/>
        <v>0</v>
      </c>
      <c r="P9" s="3"/>
      <c r="Q9" s="3">
        <f t="shared" si="8"/>
        <v>0</v>
      </c>
      <c r="R9" s="3">
        <f t="shared" si="9"/>
        <v>0</v>
      </c>
      <c r="S9" s="3">
        <f t="shared" si="10"/>
        <v>1</v>
      </c>
      <c r="T9" s="3">
        <f t="shared" si="10"/>
        <v>0</v>
      </c>
      <c r="U9" s="3">
        <v>0</v>
      </c>
      <c r="V9">
        <v>0</v>
      </c>
      <c r="W9" s="2">
        <f>W8*(1+B9)</f>
        <v>1.1029882048625601</v>
      </c>
      <c r="X9" s="2">
        <f>X8*(1+C9)</f>
        <v>1.3376627201118441</v>
      </c>
      <c r="Y9" s="2"/>
      <c r="Z9" s="2"/>
      <c r="AA9" s="2"/>
      <c r="AB9" s="2">
        <f t="shared" si="12"/>
        <v>1.3512228721101378</v>
      </c>
    </row>
    <row r="10" spans="1:28" hidden="1" outlineLevel="1" x14ac:dyDescent="0.25">
      <c r="A10">
        <v>1936</v>
      </c>
      <c r="B10" s="2">
        <v>0.31900000000000001</v>
      </c>
      <c r="C10" s="2">
        <v>0.05</v>
      </c>
      <c r="D10" s="2"/>
      <c r="E10" s="2">
        <f t="shared" si="11"/>
        <v>0.5</v>
      </c>
      <c r="F10" s="2">
        <f t="shared" si="2"/>
        <v>0.5</v>
      </c>
      <c r="G10" s="2"/>
      <c r="H10" s="2">
        <f t="shared" si="0"/>
        <v>0.1845</v>
      </c>
      <c r="I10" s="2">
        <f t="shared" si="3"/>
        <v>0.1595</v>
      </c>
      <c r="J10" s="2">
        <f t="shared" si="4"/>
        <v>2.5000000000000001E-2</v>
      </c>
      <c r="K10" s="2"/>
      <c r="L10" s="3">
        <f t="shared" si="5"/>
        <v>1</v>
      </c>
      <c r="M10" s="3">
        <f t="shared" si="13"/>
        <v>0</v>
      </c>
      <c r="N10" s="3">
        <f t="shared" si="6"/>
        <v>1</v>
      </c>
      <c r="O10" s="3">
        <f t="shared" si="7"/>
        <v>0</v>
      </c>
      <c r="P10" s="3"/>
      <c r="Q10" s="3">
        <f t="shared" si="8"/>
        <v>0</v>
      </c>
      <c r="R10" s="3">
        <f t="shared" si="9"/>
        <v>0</v>
      </c>
      <c r="S10" s="3">
        <f t="shared" si="10"/>
        <v>1</v>
      </c>
      <c r="T10" s="3">
        <f t="shared" si="10"/>
        <v>0</v>
      </c>
      <c r="U10" s="3">
        <v>0</v>
      </c>
      <c r="V10">
        <v>0</v>
      </c>
      <c r="W10" s="2">
        <f>W9*(1+B10)</f>
        <v>1.4548414422137168</v>
      </c>
      <c r="X10" s="2">
        <f>X9*(1+C10)</f>
        <v>1.4045458561174364</v>
      </c>
      <c r="Y10" s="2"/>
      <c r="Z10" s="2"/>
      <c r="AA10" s="2"/>
      <c r="AB10" s="2">
        <f t="shared" si="12"/>
        <v>1.600523492014458</v>
      </c>
    </row>
    <row r="11" spans="1:28" hidden="1" outlineLevel="1" x14ac:dyDescent="0.25">
      <c r="A11">
        <v>1937</v>
      </c>
      <c r="B11" s="2">
        <v>-0.35299999999999998</v>
      </c>
      <c r="C11" s="2">
        <v>1.3999999999999999E-2</v>
      </c>
      <c r="D11" s="2"/>
      <c r="E11" s="2">
        <f t="shared" si="11"/>
        <v>0.5</v>
      </c>
      <c r="F11" s="2">
        <f t="shared" si="2"/>
        <v>0.5</v>
      </c>
      <c r="G11" s="2"/>
      <c r="H11" s="2">
        <f t="shared" si="0"/>
        <v>-0.16949999999999998</v>
      </c>
      <c r="I11" s="2">
        <f t="shared" si="3"/>
        <v>-0.17649999999999999</v>
      </c>
      <c r="J11" s="2">
        <f t="shared" si="4"/>
        <v>6.9999999999999993E-3</v>
      </c>
      <c r="K11" s="2"/>
      <c r="L11" s="3">
        <f t="shared" si="5"/>
        <v>0</v>
      </c>
      <c r="M11" s="3">
        <f t="shared" si="13"/>
        <v>1</v>
      </c>
      <c r="N11" s="3">
        <f t="shared" si="6"/>
        <v>1</v>
      </c>
      <c r="O11" s="3">
        <f t="shared" si="7"/>
        <v>0</v>
      </c>
      <c r="P11" s="3"/>
      <c r="Q11" s="3">
        <f t="shared" si="8"/>
        <v>0</v>
      </c>
      <c r="R11" s="3">
        <f t="shared" si="9"/>
        <v>1</v>
      </c>
      <c r="S11" s="3">
        <f t="shared" si="10"/>
        <v>0</v>
      </c>
      <c r="T11" s="3">
        <f t="shared" si="10"/>
        <v>0</v>
      </c>
      <c r="U11" s="3">
        <v>0</v>
      </c>
      <c r="V11">
        <v>0</v>
      </c>
      <c r="W11" s="2">
        <f>W10*(1+B11)</f>
        <v>0.94128241311227479</v>
      </c>
      <c r="X11" s="2">
        <f>X10*(1+C11)</f>
        <v>1.4242094981030806</v>
      </c>
      <c r="Y11" s="2"/>
      <c r="Z11" s="2"/>
      <c r="AA11" s="2"/>
      <c r="AB11" s="2">
        <f t="shared" si="12"/>
        <v>1.3292347601180075</v>
      </c>
    </row>
    <row r="12" spans="1:28" hidden="1" outlineLevel="1" x14ac:dyDescent="0.25">
      <c r="A12">
        <v>1938</v>
      </c>
      <c r="B12" s="2">
        <v>0.29299999999999998</v>
      </c>
      <c r="C12" s="2">
        <v>4.2000000000000003E-2</v>
      </c>
      <c r="D12" s="2"/>
      <c r="E12" s="2">
        <f t="shared" si="11"/>
        <v>0.5</v>
      </c>
      <c r="F12" s="2">
        <f t="shared" si="2"/>
        <v>0.5</v>
      </c>
      <c r="G12" s="2"/>
      <c r="H12" s="2">
        <f t="shared" si="0"/>
        <v>0.16749999999999998</v>
      </c>
      <c r="I12" s="2">
        <f t="shared" si="3"/>
        <v>0.14649999999999999</v>
      </c>
      <c r="J12" s="2">
        <f t="shared" si="4"/>
        <v>2.1000000000000001E-2</v>
      </c>
      <c r="K12" s="2"/>
      <c r="L12" s="3">
        <f t="shared" si="5"/>
        <v>1</v>
      </c>
      <c r="M12" s="3">
        <f t="shared" si="13"/>
        <v>0</v>
      </c>
      <c r="N12" s="3">
        <f t="shared" si="6"/>
        <v>1</v>
      </c>
      <c r="O12" s="3">
        <f t="shared" si="7"/>
        <v>0</v>
      </c>
      <c r="P12" s="3"/>
      <c r="Q12" s="3">
        <f t="shared" si="8"/>
        <v>0</v>
      </c>
      <c r="R12" s="3">
        <f t="shared" si="9"/>
        <v>0</v>
      </c>
      <c r="S12" s="3">
        <f t="shared" si="10"/>
        <v>1</v>
      </c>
      <c r="T12" s="3">
        <f t="shared" si="10"/>
        <v>0</v>
      </c>
      <c r="U12" s="3">
        <v>0</v>
      </c>
      <c r="V12">
        <v>0</v>
      </c>
      <c r="W12" s="2">
        <f>W11*(1+B12)</f>
        <v>1.2170781601541711</v>
      </c>
      <c r="X12" s="2">
        <f>X11*(1+C12)</f>
        <v>1.4840262970234102</v>
      </c>
      <c r="Y12" s="2"/>
      <c r="Z12" s="2"/>
      <c r="AA12" s="2"/>
      <c r="AB12" s="2">
        <f t="shared" si="12"/>
        <v>1.5518815824377736</v>
      </c>
    </row>
    <row r="13" spans="1:28" hidden="1" outlineLevel="1" x14ac:dyDescent="0.25">
      <c r="A13">
        <v>1939</v>
      </c>
      <c r="B13" s="2">
        <v>-1.1000000000000001E-2</v>
      </c>
      <c r="C13" s="2">
        <v>4.4000000000000004E-2</v>
      </c>
      <c r="D13" s="2"/>
      <c r="E13" s="2">
        <f t="shared" si="11"/>
        <v>0.5</v>
      </c>
      <c r="F13" s="2">
        <f t="shared" si="2"/>
        <v>0.5</v>
      </c>
      <c r="G13" s="2"/>
      <c r="H13" s="2">
        <f t="shared" si="0"/>
        <v>1.6500000000000001E-2</v>
      </c>
      <c r="I13" s="2">
        <f t="shared" si="3"/>
        <v>-5.5000000000000005E-3</v>
      </c>
      <c r="J13" s="2">
        <f t="shared" si="4"/>
        <v>2.2000000000000002E-2</v>
      </c>
      <c r="K13" s="2"/>
      <c r="L13" s="3">
        <f t="shared" si="5"/>
        <v>0</v>
      </c>
      <c r="M13" s="3">
        <f t="shared" si="13"/>
        <v>1</v>
      </c>
      <c r="N13" s="3">
        <f t="shared" si="6"/>
        <v>1</v>
      </c>
      <c r="O13" s="3">
        <f t="shared" si="7"/>
        <v>0</v>
      </c>
      <c r="P13" s="3"/>
      <c r="Q13" s="3">
        <f t="shared" si="8"/>
        <v>0</v>
      </c>
      <c r="R13" s="3">
        <f t="shared" si="9"/>
        <v>1</v>
      </c>
      <c r="S13" s="3">
        <f t="shared" si="10"/>
        <v>0</v>
      </c>
      <c r="T13" s="3">
        <f t="shared" si="10"/>
        <v>0</v>
      </c>
      <c r="U13" s="3">
        <v>0</v>
      </c>
      <c r="V13">
        <v>0</v>
      </c>
      <c r="W13" s="2">
        <f>W12*(1+B13)</f>
        <v>1.2036903003924753</v>
      </c>
      <c r="X13" s="2">
        <f>X12*(1+C13)</f>
        <v>1.5493234540924403</v>
      </c>
      <c r="Y13" s="2"/>
      <c r="Z13" s="2"/>
      <c r="AA13" s="2"/>
      <c r="AB13" s="2">
        <f t="shared" si="12"/>
        <v>1.5774876285479968</v>
      </c>
    </row>
    <row r="14" spans="1:28" hidden="1" outlineLevel="1" x14ac:dyDescent="0.25">
      <c r="A14">
        <v>1940</v>
      </c>
      <c r="B14" s="2">
        <v>-0.107</v>
      </c>
      <c r="C14" s="2">
        <v>5.4000000000000006E-2</v>
      </c>
      <c r="D14" s="2"/>
      <c r="E14" s="2">
        <f t="shared" si="11"/>
        <v>0.5</v>
      </c>
      <c r="F14" s="2">
        <f t="shared" si="2"/>
        <v>0.5</v>
      </c>
      <c r="G14" s="2"/>
      <c r="H14" s="2">
        <f t="shared" si="0"/>
        <v>-2.6499999999999996E-2</v>
      </c>
      <c r="I14" s="2">
        <f t="shared" si="3"/>
        <v>-5.3499999999999999E-2</v>
      </c>
      <c r="J14" s="2">
        <f t="shared" si="4"/>
        <v>2.7000000000000003E-2</v>
      </c>
      <c r="K14" s="2"/>
      <c r="L14" s="3">
        <f t="shared" si="5"/>
        <v>0</v>
      </c>
      <c r="M14" s="3">
        <f t="shared" si="13"/>
        <v>1</v>
      </c>
      <c r="N14" s="3">
        <f t="shared" si="6"/>
        <v>1</v>
      </c>
      <c r="O14" s="3">
        <f t="shared" si="7"/>
        <v>0</v>
      </c>
      <c r="P14" s="3"/>
      <c r="Q14" s="3">
        <f t="shared" si="8"/>
        <v>0</v>
      </c>
      <c r="R14" s="3">
        <f t="shared" si="9"/>
        <v>1</v>
      </c>
      <c r="S14" s="3">
        <f t="shared" si="10"/>
        <v>0</v>
      </c>
      <c r="T14" s="3">
        <f t="shared" si="10"/>
        <v>0</v>
      </c>
      <c r="U14" s="3">
        <v>0</v>
      </c>
      <c r="V14">
        <v>0</v>
      </c>
      <c r="W14" s="2">
        <f>W13*(1+B14)</f>
        <v>1.0748954382504805</v>
      </c>
      <c r="X14" s="2">
        <f>X13*(1+C14)</f>
        <v>1.6329869206134322</v>
      </c>
      <c r="Y14" s="2"/>
      <c r="Z14" s="2"/>
      <c r="AA14" s="2"/>
      <c r="AB14" s="2">
        <f t="shared" si="12"/>
        <v>1.5356842063914751</v>
      </c>
    </row>
    <row r="15" spans="1:28" hidden="1" outlineLevel="1" x14ac:dyDescent="0.25">
      <c r="A15">
        <v>1941</v>
      </c>
      <c r="B15" s="2">
        <v>-0.128</v>
      </c>
      <c r="C15" s="2">
        <v>-0.02</v>
      </c>
      <c r="D15" s="2"/>
      <c r="E15" s="2">
        <f t="shared" si="11"/>
        <v>0.5</v>
      </c>
      <c r="F15" s="2">
        <f t="shared" si="2"/>
        <v>0.5</v>
      </c>
      <c r="G15" s="2"/>
      <c r="H15" s="2">
        <f t="shared" si="0"/>
        <v>-7.3999999999999996E-2</v>
      </c>
      <c r="I15" s="2">
        <f t="shared" si="3"/>
        <v>-6.4000000000000001E-2</v>
      </c>
      <c r="J15" s="2">
        <f t="shared" si="4"/>
        <v>-0.01</v>
      </c>
      <c r="K15" s="2"/>
      <c r="L15" s="3">
        <f t="shared" si="5"/>
        <v>0</v>
      </c>
      <c r="M15" s="3">
        <f t="shared" si="13"/>
        <v>1</v>
      </c>
      <c r="N15" s="3">
        <f t="shared" si="6"/>
        <v>0</v>
      </c>
      <c r="O15" s="3">
        <f t="shared" si="7"/>
        <v>1</v>
      </c>
      <c r="P15" s="3"/>
      <c r="Q15" s="3">
        <f t="shared" si="8"/>
        <v>0</v>
      </c>
      <c r="R15" s="3">
        <f t="shared" si="9"/>
        <v>0</v>
      </c>
      <c r="S15" s="3">
        <f t="shared" si="10"/>
        <v>0</v>
      </c>
      <c r="T15" s="3">
        <f t="shared" si="10"/>
        <v>1</v>
      </c>
      <c r="U15" s="3">
        <v>0</v>
      </c>
      <c r="V15">
        <v>0</v>
      </c>
      <c r="W15" s="2">
        <f>W14*(1+B15)</f>
        <v>0.93730882215441902</v>
      </c>
      <c r="X15" s="2">
        <f>X14*(1+C15)</f>
        <v>1.6003271822011635</v>
      </c>
      <c r="Y15" s="2"/>
      <c r="Z15" s="2"/>
      <c r="AA15" s="2"/>
      <c r="AB15" s="2">
        <f t="shared" si="12"/>
        <v>1.4220435751185059</v>
      </c>
    </row>
    <row r="16" spans="1:28" hidden="1" outlineLevel="1" x14ac:dyDescent="0.25">
      <c r="A16">
        <v>1942</v>
      </c>
      <c r="B16" s="2">
        <v>0.192</v>
      </c>
      <c r="C16" s="2">
        <v>2.3E-2</v>
      </c>
      <c r="D16" s="2"/>
      <c r="E16" s="2">
        <f t="shared" si="11"/>
        <v>0.5</v>
      </c>
      <c r="F16" s="2">
        <f t="shared" si="2"/>
        <v>0.5</v>
      </c>
      <c r="G16" s="2"/>
      <c r="H16" s="2">
        <f t="shared" si="0"/>
        <v>0.1075</v>
      </c>
      <c r="I16" s="2">
        <f t="shared" si="3"/>
        <v>9.6000000000000002E-2</v>
      </c>
      <c r="J16" s="2">
        <f t="shared" si="4"/>
        <v>1.15E-2</v>
      </c>
      <c r="K16" s="2"/>
      <c r="L16" s="3">
        <f t="shared" si="5"/>
        <v>1</v>
      </c>
      <c r="M16" s="3">
        <f t="shared" si="13"/>
        <v>0</v>
      </c>
      <c r="N16" s="3">
        <f t="shared" si="6"/>
        <v>1</v>
      </c>
      <c r="O16" s="3">
        <f t="shared" si="7"/>
        <v>0</v>
      </c>
      <c r="P16" s="3"/>
      <c r="Q16" s="3">
        <f t="shared" si="8"/>
        <v>0</v>
      </c>
      <c r="R16" s="3">
        <f t="shared" si="9"/>
        <v>0</v>
      </c>
      <c r="S16" s="3">
        <f t="shared" si="10"/>
        <v>1</v>
      </c>
      <c r="T16" s="3">
        <f t="shared" si="10"/>
        <v>0</v>
      </c>
      <c r="U16" s="3">
        <v>0</v>
      </c>
      <c r="V16">
        <v>0</v>
      </c>
      <c r="W16" s="2">
        <f>W15*(1+B16)</f>
        <v>1.1172721160080674</v>
      </c>
      <c r="X16" s="2">
        <f>X15*(1+C16)</f>
        <v>1.6371347073917901</v>
      </c>
      <c r="Y16" s="2"/>
      <c r="Z16" s="2"/>
      <c r="AA16" s="2"/>
      <c r="AB16" s="2">
        <f t="shared" si="12"/>
        <v>1.5749132594437452</v>
      </c>
    </row>
    <row r="17" spans="1:28" hidden="1" outlineLevel="1" x14ac:dyDescent="0.25">
      <c r="A17">
        <v>1943</v>
      </c>
      <c r="B17" s="2">
        <v>0.251</v>
      </c>
      <c r="C17" s="2">
        <v>2.5000000000000001E-2</v>
      </c>
      <c r="D17" s="2"/>
      <c r="E17" s="2">
        <f t="shared" si="11"/>
        <v>0.5</v>
      </c>
      <c r="F17" s="2">
        <f t="shared" si="2"/>
        <v>0.5</v>
      </c>
      <c r="G17" s="2"/>
      <c r="H17" s="2">
        <f t="shared" si="0"/>
        <v>0.13800000000000001</v>
      </c>
      <c r="I17" s="2">
        <f t="shared" si="3"/>
        <v>0.1255</v>
      </c>
      <c r="J17" s="2">
        <f t="shared" si="4"/>
        <v>1.2500000000000001E-2</v>
      </c>
      <c r="K17" s="2"/>
      <c r="L17" s="3">
        <f t="shared" si="5"/>
        <v>1</v>
      </c>
      <c r="M17" s="3">
        <f t="shared" si="13"/>
        <v>0</v>
      </c>
      <c r="N17" s="3">
        <f t="shared" si="6"/>
        <v>1</v>
      </c>
      <c r="O17" s="3">
        <f t="shared" si="7"/>
        <v>0</v>
      </c>
      <c r="P17" s="3"/>
      <c r="Q17" s="3">
        <f t="shared" si="8"/>
        <v>0</v>
      </c>
      <c r="R17" s="3">
        <f t="shared" si="9"/>
        <v>0</v>
      </c>
      <c r="S17" s="3">
        <f t="shared" si="10"/>
        <v>1</v>
      </c>
      <c r="T17" s="3">
        <f t="shared" si="10"/>
        <v>0</v>
      </c>
      <c r="U17" s="3">
        <v>0</v>
      </c>
      <c r="V17">
        <v>0</v>
      </c>
      <c r="W17" s="2">
        <f>W16*(1+B17)</f>
        <v>1.3977074171260921</v>
      </c>
      <c r="X17" s="2">
        <f>X16*(1+C17)</f>
        <v>1.6780630750765848</v>
      </c>
      <c r="Y17" s="2"/>
      <c r="Z17" s="2"/>
      <c r="AA17" s="2"/>
      <c r="AB17" s="2">
        <f t="shared" si="12"/>
        <v>1.7922512892469817</v>
      </c>
    </row>
    <row r="18" spans="1:28" hidden="1" outlineLevel="1" x14ac:dyDescent="0.25">
      <c r="A18">
        <v>1944</v>
      </c>
      <c r="B18" s="2">
        <v>0.19</v>
      </c>
      <c r="C18" s="2">
        <v>2.6000000000000002E-2</v>
      </c>
      <c r="D18" s="2"/>
      <c r="E18" s="2">
        <f t="shared" si="11"/>
        <v>0.5</v>
      </c>
      <c r="F18" s="2">
        <f t="shared" si="2"/>
        <v>0.5</v>
      </c>
      <c r="G18" s="2"/>
      <c r="H18" s="2">
        <f t="shared" si="0"/>
        <v>0.108</v>
      </c>
      <c r="I18" s="2">
        <f t="shared" si="3"/>
        <v>9.5000000000000001E-2</v>
      </c>
      <c r="J18" s="2">
        <f t="shared" si="4"/>
        <v>1.3000000000000001E-2</v>
      </c>
      <c r="K18" s="2"/>
      <c r="L18" s="3">
        <f t="shared" si="5"/>
        <v>1</v>
      </c>
      <c r="M18" s="3">
        <f t="shared" si="13"/>
        <v>0</v>
      </c>
      <c r="N18" s="3">
        <f t="shared" si="6"/>
        <v>1</v>
      </c>
      <c r="O18" s="3">
        <f t="shared" si="7"/>
        <v>0</v>
      </c>
      <c r="P18" s="3"/>
      <c r="Q18" s="3">
        <f t="shared" si="8"/>
        <v>0</v>
      </c>
      <c r="R18" s="3">
        <f t="shared" si="9"/>
        <v>0</v>
      </c>
      <c r="S18" s="3">
        <f t="shared" si="10"/>
        <v>1</v>
      </c>
      <c r="T18" s="3">
        <f t="shared" si="10"/>
        <v>0</v>
      </c>
      <c r="U18" s="3">
        <v>0</v>
      </c>
      <c r="V18">
        <v>0</v>
      </c>
      <c r="W18" s="2">
        <f>W17*(1+B18)</f>
        <v>1.6632718263800497</v>
      </c>
      <c r="X18" s="2">
        <f>X17*(1+C18)</f>
        <v>1.7216927150285761</v>
      </c>
      <c r="Y18" s="2"/>
      <c r="Z18" s="2"/>
      <c r="AA18" s="2"/>
      <c r="AB18" s="2">
        <f t="shared" si="12"/>
        <v>1.985814428485656</v>
      </c>
    </row>
    <row r="19" spans="1:28" hidden="1" outlineLevel="1" x14ac:dyDescent="0.25">
      <c r="A19">
        <v>1945</v>
      </c>
      <c r="B19" s="2">
        <v>0.35799999999999998</v>
      </c>
      <c r="C19" s="2">
        <v>3.7999999999999999E-2</v>
      </c>
      <c r="D19" s="2"/>
      <c r="E19" s="2">
        <f t="shared" si="11"/>
        <v>0.5</v>
      </c>
      <c r="F19" s="2">
        <f t="shared" si="2"/>
        <v>0.5</v>
      </c>
      <c r="G19" s="2"/>
      <c r="H19" s="2">
        <f t="shared" si="0"/>
        <v>0.19799999999999998</v>
      </c>
      <c r="I19" s="2">
        <f t="shared" si="3"/>
        <v>0.17899999999999999</v>
      </c>
      <c r="J19" s="2">
        <f t="shared" si="4"/>
        <v>1.9E-2</v>
      </c>
      <c r="K19" s="2"/>
      <c r="L19" s="3">
        <f t="shared" si="5"/>
        <v>1</v>
      </c>
      <c r="M19" s="3">
        <f t="shared" si="13"/>
        <v>0</v>
      </c>
      <c r="N19" s="3">
        <f t="shared" si="6"/>
        <v>1</v>
      </c>
      <c r="O19" s="3">
        <f t="shared" si="7"/>
        <v>0</v>
      </c>
      <c r="P19" s="3"/>
      <c r="Q19" s="3">
        <f t="shared" si="8"/>
        <v>0</v>
      </c>
      <c r="R19" s="3">
        <f t="shared" si="9"/>
        <v>0</v>
      </c>
      <c r="S19" s="3">
        <f t="shared" si="10"/>
        <v>1</v>
      </c>
      <c r="T19" s="3">
        <f t="shared" si="10"/>
        <v>0</v>
      </c>
      <c r="U19" s="3">
        <v>0</v>
      </c>
      <c r="V19">
        <v>0</v>
      </c>
      <c r="W19" s="2">
        <f>W18*(1+B19)</f>
        <v>2.2587231402241077</v>
      </c>
      <c r="X19" s="2">
        <f>X18*(1+C19)</f>
        <v>1.7871170381996622</v>
      </c>
      <c r="Y19" s="2"/>
      <c r="Z19" s="2"/>
      <c r="AA19" s="2"/>
      <c r="AB19" s="2">
        <f t="shared" si="12"/>
        <v>2.3790056853258159</v>
      </c>
    </row>
    <row r="20" spans="1:28" hidden="1" outlineLevel="1" x14ac:dyDescent="0.25">
      <c r="A20">
        <v>1946</v>
      </c>
      <c r="B20" s="2">
        <v>-8.4000000000000005E-2</v>
      </c>
      <c r="C20" s="2">
        <v>3.1E-2</v>
      </c>
      <c r="D20" s="2"/>
      <c r="E20" s="2">
        <f t="shared" si="11"/>
        <v>0.5</v>
      </c>
      <c r="F20" s="2">
        <f t="shared" si="2"/>
        <v>0.5</v>
      </c>
      <c r="G20" s="2"/>
      <c r="H20" s="2">
        <f t="shared" si="0"/>
        <v>-2.6500000000000003E-2</v>
      </c>
      <c r="I20" s="2">
        <f t="shared" si="3"/>
        <v>-4.2000000000000003E-2</v>
      </c>
      <c r="J20" s="2">
        <f t="shared" si="4"/>
        <v>1.55E-2</v>
      </c>
      <c r="K20" s="2"/>
      <c r="L20" s="3">
        <f t="shared" si="5"/>
        <v>0</v>
      </c>
      <c r="M20" s="3">
        <f t="shared" si="13"/>
        <v>1</v>
      </c>
      <c r="N20" s="3">
        <f t="shared" si="6"/>
        <v>1</v>
      </c>
      <c r="O20" s="3">
        <f t="shared" si="7"/>
        <v>0</v>
      </c>
      <c r="P20" s="3"/>
      <c r="Q20" s="3">
        <f t="shared" si="8"/>
        <v>0</v>
      </c>
      <c r="R20" s="3">
        <f t="shared" si="9"/>
        <v>1</v>
      </c>
      <c r="S20" s="3">
        <f t="shared" si="10"/>
        <v>0</v>
      </c>
      <c r="T20" s="3">
        <f t="shared" si="10"/>
        <v>0</v>
      </c>
      <c r="U20" s="3">
        <v>0</v>
      </c>
      <c r="V20">
        <v>0</v>
      </c>
      <c r="W20" s="2">
        <f>W19*(1+B20)</f>
        <v>2.0689903964452827</v>
      </c>
      <c r="X20" s="2">
        <f>X19*(1+C20)</f>
        <v>1.8425176663838516</v>
      </c>
      <c r="Y20" s="2"/>
      <c r="Z20" s="2"/>
      <c r="AA20" s="2"/>
      <c r="AB20" s="2">
        <f t="shared" si="12"/>
        <v>2.3159620346646816</v>
      </c>
    </row>
    <row r="21" spans="1:28" hidden="1" outlineLevel="1" x14ac:dyDescent="0.25">
      <c r="A21">
        <v>1947</v>
      </c>
      <c r="B21" s="2">
        <v>5.2000000000000005E-2</v>
      </c>
      <c r="C21" s="2">
        <v>9.0000000000000011E-3</v>
      </c>
      <c r="D21" s="2"/>
      <c r="E21" s="2">
        <f t="shared" si="11"/>
        <v>0.5</v>
      </c>
      <c r="F21" s="2">
        <f t="shared" si="2"/>
        <v>0.5</v>
      </c>
      <c r="G21" s="2"/>
      <c r="H21" s="2">
        <f t="shared" si="0"/>
        <v>3.0500000000000003E-2</v>
      </c>
      <c r="I21" s="2">
        <f t="shared" si="3"/>
        <v>2.6000000000000002E-2</v>
      </c>
      <c r="J21" s="2">
        <f t="shared" si="4"/>
        <v>4.5000000000000005E-3</v>
      </c>
      <c r="K21" s="2"/>
      <c r="L21" s="3">
        <f t="shared" si="5"/>
        <v>1</v>
      </c>
      <c r="M21" s="3">
        <f t="shared" si="13"/>
        <v>0</v>
      </c>
      <c r="N21" s="3">
        <f t="shared" si="6"/>
        <v>1</v>
      </c>
      <c r="O21" s="3">
        <f t="shared" si="7"/>
        <v>0</v>
      </c>
      <c r="P21" s="3"/>
      <c r="Q21" s="3">
        <f t="shared" si="8"/>
        <v>0</v>
      </c>
      <c r="R21" s="3">
        <f t="shared" si="9"/>
        <v>0</v>
      </c>
      <c r="S21" s="3">
        <f t="shared" si="10"/>
        <v>1</v>
      </c>
      <c r="T21" s="3">
        <f t="shared" si="10"/>
        <v>0</v>
      </c>
      <c r="U21" s="3">
        <v>0</v>
      </c>
      <c r="V21">
        <v>0</v>
      </c>
      <c r="W21" s="2">
        <f>W20*(1+B21)</f>
        <v>2.1765778970604375</v>
      </c>
      <c r="X21" s="2">
        <f>X20*(1+C21)</f>
        <v>1.8591003253813061</v>
      </c>
      <c r="Y21" s="2"/>
      <c r="Z21" s="2"/>
      <c r="AA21" s="2"/>
      <c r="AB21" s="2">
        <f t="shared" si="12"/>
        <v>2.3865988767219544</v>
      </c>
    </row>
    <row r="22" spans="1:28" hidden="1" outlineLevel="1" x14ac:dyDescent="0.25">
      <c r="A22">
        <v>1948</v>
      </c>
      <c r="B22" s="2">
        <v>5.7000000000000002E-2</v>
      </c>
      <c r="C22" s="2">
        <v>0.02</v>
      </c>
      <c r="D22" s="2"/>
      <c r="E22" s="2">
        <f t="shared" si="11"/>
        <v>0.5</v>
      </c>
      <c r="F22" s="2">
        <f t="shared" si="2"/>
        <v>0.5</v>
      </c>
      <c r="G22" s="2"/>
      <c r="H22" s="2">
        <f t="shared" si="0"/>
        <v>3.85E-2</v>
      </c>
      <c r="I22" s="2">
        <f t="shared" si="3"/>
        <v>2.8500000000000001E-2</v>
      </c>
      <c r="J22" s="2">
        <f t="shared" si="4"/>
        <v>0.01</v>
      </c>
      <c r="K22" s="2"/>
      <c r="L22" s="3">
        <f t="shared" si="5"/>
        <v>1</v>
      </c>
      <c r="M22" s="3">
        <f t="shared" si="13"/>
        <v>0</v>
      </c>
      <c r="N22" s="3">
        <f t="shared" si="6"/>
        <v>1</v>
      </c>
      <c r="O22" s="3">
        <f t="shared" si="7"/>
        <v>0</v>
      </c>
      <c r="P22" s="3"/>
      <c r="Q22" s="3">
        <f t="shared" si="8"/>
        <v>0</v>
      </c>
      <c r="R22" s="3">
        <f t="shared" si="9"/>
        <v>0</v>
      </c>
      <c r="S22" s="3">
        <f t="shared" si="10"/>
        <v>1</v>
      </c>
      <c r="T22" s="3">
        <f t="shared" si="10"/>
        <v>0</v>
      </c>
      <c r="U22" s="3">
        <v>0</v>
      </c>
      <c r="V22">
        <v>0</v>
      </c>
      <c r="W22" s="2">
        <f>W21*(1+B22)</f>
        <v>2.3006428371928824</v>
      </c>
      <c r="X22" s="2">
        <f>X21*(1+C22)</f>
        <v>1.8962823318889324</v>
      </c>
      <c r="Y22" s="2"/>
      <c r="Z22" s="2"/>
      <c r="AA22" s="2"/>
      <c r="AB22" s="2">
        <f t="shared" si="12"/>
        <v>2.4784829334757497</v>
      </c>
    </row>
    <row r="23" spans="1:28" hidden="1" outlineLevel="1" x14ac:dyDescent="0.25">
      <c r="A23">
        <v>1949</v>
      </c>
      <c r="B23" s="2">
        <v>0.183</v>
      </c>
      <c r="C23" s="2">
        <v>4.7E-2</v>
      </c>
      <c r="D23" s="2"/>
      <c r="E23" s="2">
        <f t="shared" si="11"/>
        <v>0.5</v>
      </c>
      <c r="F23" s="2">
        <f t="shared" si="2"/>
        <v>0.5</v>
      </c>
      <c r="G23" s="2"/>
      <c r="H23" s="2">
        <f t="shared" si="0"/>
        <v>0.11499999999999999</v>
      </c>
      <c r="I23" s="2">
        <f t="shared" si="3"/>
        <v>9.1499999999999998E-2</v>
      </c>
      <c r="J23" s="2">
        <f t="shared" si="4"/>
        <v>2.35E-2</v>
      </c>
      <c r="K23" s="2"/>
      <c r="L23" s="3">
        <f t="shared" si="5"/>
        <v>1</v>
      </c>
      <c r="M23" s="3">
        <f t="shared" si="13"/>
        <v>0</v>
      </c>
      <c r="N23" s="3">
        <f t="shared" si="6"/>
        <v>1</v>
      </c>
      <c r="O23" s="3">
        <f t="shared" si="7"/>
        <v>0</v>
      </c>
      <c r="P23" s="3"/>
      <c r="Q23" s="3">
        <f t="shared" si="8"/>
        <v>0</v>
      </c>
      <c r="R23" s="3">
        <f t="shared" si="9"/>
        <v>0</v>
      </c>
      <c r="S23" s="3">
        <f t="shared" si="10"/>
        <v>1</v>
      </c>
      <c r="T23" s="3">
        <f t="shared" si="10"/>
        <v>0</v>
      </c>
      <c r="U23" s="3">
        <v>0</v>
      </c>
      <c r="V23">
        <v>0</v>
      </c>
      <c r="W23" s="2">
        <f>W22*(1+B23)</f>
        <v>2.7216604763991801</v>
      </c>
      <c r="X23" s="2">
        <f>X22*(1+C23)</f>
        <v>1.985407601487712</v>
      </c>
      <c r="Y23" s="2"/>
      <c r="Z23" s="2"/>
      <c r="AA23" s="2"/>
      <c r="AB23" s="2">
        <f t="shared" si="12"/>
        <v>2.7635084708254607</v>
      </c>
    </row>
    <row r="24" spans="1:28" hidden="1" outlineLevel="1" x14ac:dyDescent="0.25">
      <c r="A24">
        <v>1950</v>
      </c>
      <c r="B24" s="2">
        <v>0.308</v>
      </c>
      <c r="C24" s="2">
        <v>4.0000000000000001E-3</v>
      </c>
      <c r="D24" s="2"/>
      <c r="E24" s="2">
        <f t="shared" si="11"/>
        <v>0.5</v>
      </c>
      <c r="F24" s="2">
        <f t="shared" si="2"/>
        <v>0.5</v>
      </c>
      <c r="G24" s="2"/>
      <c r="H24" s="2">
        <f t="shared" si="0"/>
        <v>0.156</v>
      </c>
      <c r="I24" s="2">
        <f t="shared" si="3"/>
        <v>0.154</v>
      </c>
      <c r="J24" s="2">
        <f t="shared" si="4"/>
        <v>2E-3</v>
      </c>
      <c r="K24" s="2"/>
      <c r="L24" s="3">
        <f t="shared" si="5"/>
        <v>1</v>
      </c>
      <c r="M24" s="3">
        <f t="shared" si="13"/>
        <v>0</v>
      </c>
      <c r="N24" s="3">
        <f t="shared" si="6"/>
        <v>1</v>
      </c>
      <c r="O24" s="3">
        <f t="shared" si="7"/>
        <v>0</v>
      </c>
      <c r="P24" s="3"/>
      <c r="Q24" s="3">
        <f t="shared" si="8"/>
        <v>0</v>
      </c>
      <c r="R24" s="3">
        <f t="shared" si="9"/>
        <v>0</v>
      </c>
      <c r="S24" s="3">
        <f t="shared" si="10"/>
        <v>1</v>
      </c>
      <c r="T24" s="3">
        <f t="shared" si="10"/>
        <v>0</v>
      </c>
      <c r="U24" s="3">
        <v>0</v>
      </c>
      <c r="V24">
        <v>0</v>
      </c>
      <c r="W24" s="2">
        <f>W23*(1+B24)</f>
        <v>3.5599319031301278</v>
      </c>
      <c r="X24" s="2">
        <f>X23*(1+C24)</f>
        <v>1.9933492318936628</v>
      </c>
      <c r="Y24" s="2"/>
      <c r="Z24" s="2"/>
      <c r="AA24" s="2"/>
      <c r="AB24" s="2">
        <f t="shared" si="12"/>
        <v>3.1946157922742322</v>
      </c>
    </row>
    <row r="25" spans="1:28" hidden="1" outlineLevel="1" x14ac:dyDescent="0.25">
      <c r="A25">
        <v>1951</v>
      </c>
      <c r="B25" s="2">
        <v>0.23699999999999999</v>
      </c>
      <c r="C25" s="2">
        <v>-3.0000000000000001E-3</v>
      </c>
      <c r="D25" s="2"/>
      <c r="E25" s="2">
        <f t="shared" si="11"/>
        <v>0.5</v>
      </c>
      <c r="F25" s="2">
        <f t="shared" si="2"/>
        <v>0.5</v>
      </c>
      <c r="G25" s="2"/>
      <c r="H25" s="2">
        <f t="shared" si="0"/>
        <v>0.11699999999999999</v>
      </c>
      <c r="I25" s="2">
        <f t="shared" si="3"/>
        <v>0.11849999999999999</v>
      </c>
      <c r="J25" s="2">
        <f t="shared" si="4"/>
        <v>-1.5E-3</v>
      </c>
      <c r="K25" s="2"/>
      <c r="L25" s="3">
        <f t="shared" si="5"/>
        <v>1</v>
      </c>
      <c r="M25" s="3">
        <f t="shared" si="13"/>
        <v>0</v>
      </c>
      <c r="N25" s="3">
        <f t="shared" si="6"/>
        <v>0</v>
      </c>
      <c r="O25" s="3">
        <f t="shared" si="7"/>
        <v>1</v>
      </c>
      <c r="P25" s="3"/>
      <c r="Q25" s="3">
        <f t="shared" si="8"/>
        <v>1</v>
      </c>
      <c r="R25" s="3">
        <f t="shared" si="9"/>
        <v>0</v>
      </c>
      <c r="S25" s="3">
        <f t="shared" si="10"/>
        <v>0</v>
      </c>
      <c r="T25" s="3">
        <f t="shared" si="10"/>
        <v>0</v>
      </c>
      <c r="U25" s="3">
        <v>0</v>
      </c>
      <c r="V25">
        <v>0</v>
      </c>
      <c r="W25" s="2">
        <f>W24*(1+B25)</f>
        <v>4.4036357641719688</v>
      </c>
      <c r="X25" s="2">
        <f>X24*(1+C25)</f>
        <v>1.9873691841979817</v>
      </c>
      <c r="Y25" s="2"/>
      <c r="Z25" s="2"/>
      <c r="AA25" s="2"/>
      <c r="AB25" s="2">
        <f t="shared" si="12"/>
        <v>3.5683858399703174</v>
      </c>
    </row>
    <row r="26" spans="1:28" hidden="1" outlineLevel="1" x14ac:dyDescent="0.25">
      <c r="A26">
        <v>1952</v>
      </c>
      <c r="B26" s="2">
        <v>0.182</v>
      </c>
      <c r="C26" s="2">
        <v>2.3E-2</v>
      </c>
      <c r="D26" s="2"/>
      <c r="E26" s="2">
        <f t="shared" si="11"/>
        <v>0.5</v>
      </c>
      <c r="F26" s="2">
        <f t="shared" si="2"/>
        <v>0.5</v>
      </c>
      <c r="G26" s="2"/>
      <c r="H26" s="2">
        <f t="shared" si="0"/>
        <v>0.10249999999999999</v>
      </c>
      <c r="I26" s="2">
        <f t="shared" si="3"/>
        <v>9.0999999999999998E-2</v>
      </c>
      <c r="J26" s="2">
        <f t="shared" si="4"/>
        <v>1.15E-2</v>
      </c>
      <c r="K26" s="2"/>
      <c r="L26" s="3">
        <f t="shared" si="5"/>
        <v>1</v>
      </c>
      <c r="M26" s="3">
        <f t="shared" si="13"/>
        <v>0</v>
      </c>
      <c r="N26" s="3">
        <f t="shared" si="6"/>
        <v>1</v>
      </c>
      <c r="O26" s="3">
        <f t="shared" si="7"/>
        <v>0</v>
      </c>
      <c r="P26" s="3"/>
      <c r="Q26" s="3">
        <f t="shared" si="8"/>
        <v>0</v>
      </c>
      <c r="R26" s="3">
        <f t="shared" si="9"/>
        <v>0</v>
      </c>
      <c r="S26" s="3">
        <f t="shared" si="10"/>
        <v>1</v>
      </c>
      <c r="T26" s="3">
        <f t="shared" si="10"/>
        <v>0</v>
      </c>
      <c r="U26" s="3">
        <v>0</v>
      </c>
      <c r="V26">
        <v>0</v>
      </c>
      <c r="W26" s="2">
        <f>W25*(1+B26)</f>
        <v>5.2050974732512669</v>
      </c>
      <c r="X26" s="2">
        <f>X25*(1+C26)</f>
        <v>2.0330786754345351</v>
      </c>
      <c r="Y26" s="2"/>
      <c r="Z26" s="2"/>
      <c r="AA26" s="2"/>
      <c r="AB26" s="2">
        <f t="shared" si="12"/>
        <v>3.9341453885672752</v>
      </c>
    </row>
    <row r="27" spans="1:28" hidden="1" outlineLevel="1" x14ac:dyDescent="0.25">
      <c r="A27">
        <v>1953</v>
      </c>
      <c r="B27" s="2">
        <v>-1.2E-2</v>
      </c>
      <c r="C27" s="2">
        <v>4.0999999999999995E-2</v>
      </c>
      <c r="D27" s="2"/>
      <c r="E27" s="2">
        <f t="shared" si="11"/>
        <v>0.5</v>
      </c>
      <c r="F27" s="2">
        <f t="shared" si="2"/>
        <v>0.5</v>
      </c>
      <c r="G27" s="2"/>
      <c r="H27" s="2">
        <f t="shared" si="0"/>
        <v>1.4499999999999997E-2</v>
      </c>
      <c r="I27" s="2">
        <f t="shared" si="3"/>
        <v>-6.0000000000000001E-3</v>
      </c>
      <c r="J27" s="2">
        <f t="shared" si="4"/>
        <v>2.0499999999999997E-2</v>
      </c>
      <c r="K27" s="2"/>
      <c r="L27" s="3">
        <f t="shared" si="5"/>
        <v>0</v>
      </c>
      <c r="M27" s="3">
        <f t="shared" si="13"/>
        <v>1</v>
      </c>
      <c r="N27" s="3">
        <f t="shared" si="6"/>
        <v>1</v>
      </c>
      <c r="O27" s="3">
        <f t="shared" si="7"/>
        <v>0</v>
      </c>
      <c r="P27" s="3"/>
      <c r="Q27" s="3">
        <f t="shared" si="8"/>
        <v>0</v>
      </c>
      <c r="R27" s="3">
        <f t="shared" si="9"/>
        <v>1</v>
      </c>
      <c r="S27" s="3">
        <f t="shared" si="10"/>
        <v>0</v>
      </c>
      <c r="T27" s="3">
        <f t="shared" si="10"/>
        <v>0</v>
      </c>
      <c r="U27" s="3">
        <v>0</v>
      </c>
      <c r="V27">
        <v>0</v>
      </c>
      <c r="W27" s="2">
        <f>W26*(1+B27)</f>
        <v>5.1426363035722513</v>
      </c>
      <c r="X27" s="2">
        <f>X26*(1+C27)</f>
        <v>2.1164349011273509</v>
      </c>
      <c r="Y27" s="2"/>
      <c r="Z27" s="2"/>
      <c r="AA27" s="2"/>
      <c r="AB27" s="2">
        <f t="shared" si="12"/>
        <v>3.9911904967015004</v>
      </c>
    </row>
    <row r="28" spans="1:28" hidden="1" outlineLevel="1" x14ac:dyDescent="0.25">
      <c r="A28">
        <v>1954</v>
      </c>
      <c r="B28" s="2">
        <v>0.52600000000000002</v>
      </c>
      <c r="C28" s="2">
        <v>3.3000000000000002E-2</v>
      </c>
      <c r="D28" s="2"/>
      <c r="E28" s="2">
        <f t="shared" si="11"/>
        <v>0.5</v>
      </c>
      <c r="F28" s="2">
        <f t="shared" si="2"/>
        <v>0.5</v>
      </c>
      <c r="G28" s="2"/>
      <c r="H28" s="2">
        <f t="shared" si="0"/>
        <v>0.27950000000000003</v>
      </c>
      <c r="I28" s="2">
        <f t="shared" si="3"/>
        <v>0.26300000000000001</v>
      </c>
      <c r="J28" s="2">
        <f t="shared" si="4"/>
        <v>1.6500000000000001E-2</v>
      </c>
      <c r="K28" s="2"/>
      <c r="L28" s="3">
        <f t="shared" si="5"/>
        <v>1</v>
      </c>
      <c r="M28" s="3">
        <f t="shared" si="13"/>
        <v>0</v>
      </c>
      <c r="N28" s="3">
        <f t="shared" si="6"/>
        <v>1</v>
      </c>
      <c r="O28" s="3">
        <f t="shared" si="7"/>
        <v>0</v>
      </c>
      <c r="P28" s="3"/>
      <c r="Q28" s="3">
        <f t="shared" si="8"/>
        <v>0</v>
      </c>
      <c r="R28" s="3">
        <f t="shared" si="9"/>
        <v>0</v>
      </c>
      <c r="S28" s="3">
        <f t="shared" si="10"/>
        <v>1</v>
      </c>
      <c r="T28" s="3">
        <f t="shared" si="10"/>
        <v>0</v>
      </c>
      <c r="U28" s="3">
        <v>0</v>
      </c>
      <c r="V28">
        <v>0</v>
      </c>
      <c r="W28" s="2">
        <f>W27*(1+B28)</f>
        <v>7.8476629992512557</v>
      </c>
      <c r="X28" s="2">
        <f>X27*(1+C28)</f>
        <v>2.1862772528645533</v>
      </c>
      <c r="Y28" s="2"/>
      <c r="Z28" s="2"/>
      <c r="AA28" s="2"/>
      <c r="AB28" s="2">
        <f t="shared" si="12"/>
        <v>5.10672824052957</v>
      </c>
    </row>
    <row r="29" spans="1:28" hidden="1" outlineLevel="1" x14ac:dyDescent="0.25">
      <c r="A29">
        <v>1955</v>
      </c>
      <c r="B29" s="2">
        <v>0.32600000000000001</v>
      </c>
      <c r="C29" s="2">
        <v>-1.3000000000000001E-2</v>
      </c>
      <c r="D29" s="2"/>
      <c r="E29" s="2">
        <f t="shared" si="11"/>
        <v>0.5</v>
      </c>
      <c r="F29" s="2">
        <f t="shared" si="2"/>
        <v>0.5</v>
      </c>
      <c r="G29" s="2"/>
      <c r="H29" s="2">
        <f t="shared" si="0"/>
        <v>0.1565</v>
      </c>
      <c r="I29" s="2">
        <f t="shared" si="3"/>
        <v>0.16300000000000001</v>
      </c>
      <c r="J29" s="2">
        <f t="shared" si="4"/>
        <v>-6.5000000000000006E-3</v>
      </c>
      <c r="K29" s="2"/>
      <c r="L29" s="3">
        <f t="shared" si="5"/>
        <v>1</v>
      </c>
      <c r="M29" s="3">
        <f t="shared" si="13"/>
        <v>0</v>
      </c>
      <c r="N29" s="3">
        <f t="shared" si="6"/>
        <v>0</v>
      </c>
      <c r="O29" s="3">
        <f t="shared" si="7"/>
        <v>1</v>
      </c>
      <c r="P29" s="3"/>
      <c r="Q29" s="3">
        <f t="shared" si="8"/>
        <v>1</v>
      </c>
      <c r="R29" s="3">
        <f t="shared" si="9"/>
        <v>0</v>
      </c>
      <c r="S29" s="3">
        <f t="shared" si="10"/>
        <v>0</v>
      </c>
      <c r="T29" s="3">
        <f t="shared" si="10"/>
        <v>0</v>
      </c>
      <c r="U29" s="3">
        <v>0</v>
      </c>
      <c r="V29">
        <v>0</v>
      </c>
      <c r="W29" s="2">
        <f>W28*(1+B29)</f>
        <v>10.406001137007166</v>
      </c>
      <c r="X29" s="2">
        <f>X28*(1+C29)</f>
        <v>2.1578556485773142</v>
      </c>
      <c r="Y29" s="2"/>
      <c r="Z29" s="2"/>
      <c r="AA29" s="2"/>
      <c r="AB29" s="2">
        <f t="shared" si="12"/>
        <v>5.9059312101724482</v>
      </c>
    </row>
    <row r="30" spans="1:28" hidden="1" outlineLevel="1" x14ac:dyDescent="0.25">
      <c r="A30">
        <v>1956</v>
      </c>
      <c r="B30" s="2">
        <v>7.400000000000001E-2</v>
      </c>
      <c r="C30" s="2">
        <v>-2.3E-2</v>
      </c>
      <c r="D30" s="2"/>
      <c r="E30" s="2">
        <f t="shared" si="11"/>
        <v>0.5</v>
      </c>
      <c r="F30" s="2">
        <f t="shared" si="2"/>
        <v>0.5</v>
      </c>
      <c r="G30" s="2"/>
      <c r="H30" s="2">
        <f t="shared" si="0"/>
        <v>2.5500000000000005E-2</v>
      </c>
      <c r="I30" s="2">
        <f t="shared" si="3"/>
        <v>3.7000000000000005E-2</v>
      </c>
      <c r="J30" s="2">
        <f t="shared" si="4"/>
        <v>-1.15E-2</v>
      </c>
      <c r="K30" s="2"/>
      <c r="L30" s="3">
        <f t="shared" si="5"/>
        <v>1</v>
      </c>
      <c r="M30" s="3">
        <f t="shared" si="13"/>
        <v>0</v>
      </c>
      <c r="N30" s="3">
        <f t="shared" si="6"/>
        <v>0</v>
      </c>
      <c r="O30" s="3">
        <f t="shared" si="7"/>
        <v>1</v>
      </c>
      <c r="P30" s="3"/>
      <c r="Q30" s="3">
        <f t="shared" si="8"/>
        <v>1</v>
      </c>
      <c r="R30" s="3">
        <f t="shared" si="9"/>
        <v>0</v>
      </c>
      <c r="S30" s="3">
        <f t="shared" si="10"/>
        <v>0</v>
      </c>
      <c r="T30" s="3">
        <f t="shared" si="10"/>
        <v>0</v>
      </c>
      <c r="U30" s="3">
        <v>0</v>
      </c>
      <c r="V30">
        <v>0</v>
      </c>
      <c r="W30" s="2">
        <f>W29*(1+B30)</f>
        <v>11.176045221145698</v>
      </c>
      <c r="X30" s="2">
        <f>X29*(1+C30)</f>
        <v>2.1082249686600361</v>
      </c>
      <c r="Y30" s="2"/>
      <c r="Z30" s="2"/>
      <c r="AA30" s="2"/>
      <c r="AB30" s="2">
        <f t="shared" si="12"/>
        <v>6.0565324560318459</v>
      </c>
    </row>
    <row r="31" spans="1:28" hidden="1" outlineLevel="1" x14ac:dyDescent="0.25">
      <c r="A31">
        <v>1957</v>
      </c>
      <c r="B31" s="2">
        <v>-0.105</v>
      </c>
      <c r="C31" s="2">
        <v>6.8000000000000005E-2</v>
      </c>
      <c r="D31" s="2"/>
      <c r="E31" s="2">
        <f t="shared" si="11"/>
        <v>0.5</v>
      </c>
      <c r="F31" s="2">
        <f t="shared" si="2"/>
        <v>0.5</v>
      </c>
      <c r="G31" s="2"/>
      <c r="H31" s="2">
        <f t="shared" si="0"/>
        <v>-1.8499999999999996E-2</v>
      </c>
      <c r="I31" s="2">
        <f t="shared" si="3"/>
        <v>-5.2499999999999998E-2</v>
      </c>
      <c r="J31" s="2">
        <f t="shared" si="4"/>
        <v>3.4000000000000002E-2</v>
      </c>
      <c r="K31" s="2"/>
      <c r="L31" s="3">
        <f t="shared" si="5"/>
        <v>0</v>
      </c>
      <c r="M31" s="3">
        <f t="shared" si="13"/>
        <v>1</v>
      </c>
      <c r="N31" s="3">
        <f t="shared" si="6"/>
        <v>1</v>
      </c>
      <c r="O31" s="3">
        <f t="shared" si="7"/>
        <v>0</v>
      </c>
      <c r="P31" s="3"/>
      <c r="Q31" s="3">
        <f t="shared" si="8"/>
        <v>0</v>
      </c>
      <c r="R31" s="3">
        <f t="shared" si="9"/>
        <v>1</v>
      </c>
      <c r="S31" s="3">
        <f t="shared" si="10"/>
        <v>0</v>
      </c>
      <c r="T31" s="3">
        <f t="shared" si="10"/>
        <v>0</v>
      </c>
      <c r="U31" s="3">
        <v>0</v>
      </c>
      <c r="V31">
        <v>0</v>
      </c>
      <c r="W31" s="2">
        <f>W30*(1+B31)</f>
        <v>10.002560472925399</v>
      </c>
      <c r="X31" s="2">
        <f>X30*(1+C31)</f>
        <v>2.2515842665289187</v>
      </c>
      <c r="Y31" s="2"/>
      <c r="Z31" s="2"/>
      <c r="AA31" s="2"/>
      <c r="AB31" s="2">
        <f t="shared" si="12"/>
        <v>5.944486605595257</v>
      </c>
    </row>
    <row r="32" spans="1:28" hidden="1" outlineLevel="1" x14ac:dyDescent="0.25">
      <c r="A32">
        <v>1958</v>
      </c>
      <c r="B32" s="2">
        <v>0.43700000000000006</v>
      </c>
      <c r="C32" s="2">
        <v>-2.1000000000000001E-2</v>
      </c>
      <c r="D32" s="2"/>
      <c r="E32" s="2">
        <f t="shared" si="11"/>
        <v>0.5</v>
      </c>
      <c r="F32" s="2">
        <f t="shared" si="2"/>
        <v>0.5</v>
      </c>
      <c r="G32" s="2"/>
      <c r="H32" s="2">
        <f t="shared" si="0"/>
        <v>0.20800000000000002</v>
      </c>
      <c r="I32" s="2">
        <f t="shared" si="3"/>
        <v>0.21850000000000003</v>
      </c>
      <c r="J32" s="2">
        <f t="shared" si="4"/>
        <v>-1.0500000000000001E-2</v>
      </c>
      <c r="K32" s="2"/>
      <c r="L32" s="3">
        <f t="shared" si="5"/>
        <v>1</v>
      </c>
      <c r="M32" s="3">
        <f t="shared" si="13"/>
        <v>0</v>
      </c>
      <c r="N32" s="3">
        <f t="shared" si="6"/>
        <v>0</v>
      </c>
      <c r="O32" s="3">
        <f t="shared" si="7"/>
        <v>1</v>
      </c>
      <c r="P32" s="3"/>
      <c r="Q32" s="3">
        <f t="shared" si="8"/>
        <v>1</v>
      </c>
      <c r="R32" s="3">
        <f t="shared" si="9"/>
        <v>0</v>
      </c>
      <c r="S32" s="3">
        <f t="shared" si="10"/>
        <v>0</v>
      </c>
      <c r="T32" s="3">
        <f t="shared" si="10"/>
        <v>0</v>
      </c>
      <c r="U32" s="3">
        <v>0</v>
      </c>
      <c r="V32">
        <v>0</v>
      </c>
      <c r="W32" s="2">
        <f>W31*(1+B32)</f>
        <v>14.373679399593799</v>
      </c>
      <c r="X32" s="2">
        <f>X31*(1+C32)</f>
        <v>2.2043009969318113</v>
      </c>
      <c r="Y32" s="2"/>
      <c r="Z32" s="2"/>
      <c r="AA32" s="2"/>
      <c r="AB32" s="2">
        <f t="shared" si="12"/>
        <v>7.1809398195590699</v>
      </c>
    </row>
    <row r="33" spans="1:28" hidden="1" outlineLevel="1" x14ac:dyDescent="0.25">
      <c r="A33">
        <v>1959</v>
      </c>
      <c r="B33" s="2">
        <v>0.121</v>
      </c>
      <c r="C33" s="2">
        <v>-2.6000000000000002E-2</v>
      </c>
      <c r="D33" s="2"/>
      <c r="E33" s="2">
        <f t="shared" si="11"/>
        <v>0.5</v>
      </c>
      <c r="F33" s="2">
        <f t="shared" si="2"/>
        <v>0.5</v>
      </c>
      <c r="G33" s="2"/>
      <c r="H33" s="2">
        <f t="shared" si="0"/>
        <v>4.7500000000000001E-2</v>
      </c>
      <c r="I33" s="2">
        <f t="shared" si="3"/>
        <v>6.0499999999999998E-2</v>
      </c>
      <c r="J33" s="2">
        <f t="shared" si="4"/>
        <v>-1.3000000000000001E-2</v>
      </c>
      <c r="K33" s="2"/>
      <c r="L33" s="3">
        <f t="shared" si="5"/>
        <v>1</v>
      </c>
      <c r="M33" s="3">
        <f t="shared" si="13"/>
        <v>0</v>
      </c>
      <c r="N33" s="3">
        <f t="shared" si="6"/>
        <v>0</v>
      </c>
      <c r="O33" s="3">
        <f t="shared" si="7"/>
        <v>1</v>
      </c>
      <c r="P33" s="3"/>
      <c r="Q33" s="3">
        <f t="shared" si="8"/>
        <v>1</v>
      </c>
      <c r="R33" s="3">
        <f t="shared" si="9"/>
        <v>0</v>
      </c>
      <c r="S33" s="3">
        <f t="shared" si="10"/>
        <v>0</v>
      </c>
      <c r="T33" s="3">
        <f t="shared" si="10"/>
        <v>0</v>
      </c>
      <c r="U33" s="3">
        <v>0</v>
      </c>
      <c r="V33">
        <v>0</v>
      </c>
      <c r="W33" s="2">
        <f>W32*(1+B33)</f>
        <v>16.11289460694465</v>
      </c>
      <c r="X33" s="2">
        <f>X32*(1+C33)</f>
        <v>2.146989171011584</v>
      </c>
      <c r="Y33" s="2"/>
      <c r="Z33" s="2"/>
      <c r="AA33" s="2"/>
      <c r="AB33" s="2">
        <f t="shared" si="12"/>
        <v>7.5220344609881264</v>
      </c>
    </row>
    <row r="34" spans="1:28" hidden="1" outlineLevel="1" x14ac:dyDescent="0.25">
      <c r="A34">
        <v>1960</v>
      </c>
      <c r="B34" s="2">
        <v>3.0000000000000001E-3</v>
      </c>
      <c r="C34" s="2">
        <v>0.11599999999999999</v>
      </c>
      <c r="D34" s="2"/>
      <c r="E34" s="2">
        <f t="shared" si="11"/>
        <v>0.5</v>
      </c>
      <c r="F34" s="2">
        <f t="shared" si="2"/>
        <v>0.5</v>
      </c>
      <c r="G34" s="2"/>
      <c r="H34" s="2">
        <f t="shared" si="0"/>
        <v>5.9499999999999997E-2</v>
      </c>
      <c r="I34" s="2">
        <f t="shared" si="3"/>
        <v>1.5E-3</v>
      </c>
      <c r="J34" s="2">
        <f t="shared" si="4"/>
        <v>5.7999999999999996E-2</v>
      </c>
      <c r="K34" s="2"/>
      <c r="L34" s="3">
        <f t="shared" si="5"/>
        <v>1</v>
      </c>
      <c r="M34" s="3">
        <f t="shared" si="13"/>
        <v>0</v>
      </c>
      <c r="N34" s="3">
        <f t="shared" si="6"/>
        <v>1</v>
      </c>
      <c r="O34" s="3">
        <f t="shared" si="7"/>
        <v>0</v>
      </c>
      <c r="P34" s="3"/>
      <c r="Q34" s="3">
        <f t="shared" si="8"/>
        <v>0</v>
      </c>
      <c r="R34" s="3">
        <f t="shared" si="9"/>
        <v>0</v>
      </c>
      <c r="S34" s="3">
        <f t="shared" si="10"/>
        <v>1</v>
      </c>
      <c r="T34" s="3">
        <f t="shared" si="10"/>
        <v>0</v>
      </c>
      <c r="U34" s="3">
        <v>0</v>
      </c>
      <c r="V34">
        <v>0</v>
      </c>
      <c r="W34" s="2">
        <f>W33*(1+B34)</f>
        <v>16.161233290765484</v>
      </c>
      <c r="X34" s="2">
        <f>X33*(1+C34)</f>
        <v>2.3960399148489282</v>
      </c>
      <c r="Y34" s="2"/>
      <c r="Z34" s="2"/>
      <c r="AA34" s="2"/>
      <c r="AB34" s="2">
        <f t="shared" si="12"/>
        <v>7.9695955114169195</v>
      </c>
    </row>
    <row r="35" spans="1:28" hidden="1" outlineLevel="1" x14ac:dyDescent="0.25">
      <c r="A35">
        <v>1961</v>
      </c>
      <c r="B35" s="2">
        <v>0.26600000000000001</v>
      </c>
      <c r="C35" s="2">
        <v>2.1000000000000001E-2</v>
      </c>
      <c r="D35" s="2"/>
      <c r="E35" s="2">
        <f t="shared" si="11"/>
        <v>0.5</v>
      </c>
      <c r="F35" s="2">
        <f t="shared" si="2"/>
        <v>0.5</v>
      </c>
      <c r="G35" s="2"/>
      <c r="H35" s="2">
        <f t="shared" si="0"/>
        <v>0.14350000000000002</v>
      </c>
      <c r="I35" s="2">
        <f t="shared" si="3"/>
        <v>0.13300000000000001</v>
      </c>
      <c r="J35" s="2">
        <f t="shared" si="4"/>
        <v>1.0500000000000001E-2</v>
      </c>
      <c r="K35" s="2"/>
      <c r="L35" s="3">
        <f t="shared" si="5"/>
        <v>1</v>
      </c>
      <c r="M35" s="3">
        <f t="shared" si="13"/>
        <v>0</v>
      </c>
      <c r="N35" s="3">
        <f t="shared" si="6"/>
        <v>1</v>
      </c>
      <c r="O35" s="3">
        <f t="shared" si="7"/>
        <v>0</v>
      </c>
      <c r="P35" s="3"/>
      <c r="Q35" s="3">
        <f t="shared" si="8"/>
        <v>0</v>
      </c>
      <c r="R35" s="3">
        <f t="shared" si="9"/>
        <v>0</v>
      </c>
      <c r="S35" s="3">
        <f t="shared" si="10"/>
        <v>1</v>
      </c>
      <c r="T35" s="3">
        <f t="shared" si="10"/>
        <v>0</v>
      </c>
      <c r="U35" s="3">
        <v>0</v>
      </c>
      <c r="V35">
        <v>0</v>
      </c>
      <c r="W35" s="2">
        <f>W34*(1+B35)</f>
        <v>20.460121346109101</v>
      </c>
      <c r="X35" s="2">
        <f>X34*(1+C35)</f>
        <v>2.4463567530607553</v>
      </c>
      <c r="Y35" s="2"/>
      <c r="Z35" s="2"/>
      <c r="AA35" s="2"/>
      <c r="AB35" s="2">
        <f t="shared" si="12"/>
        <v>9.1132324673052469</v>
      </c>
    </row>
    <row r="36" spans="1:28" hidden="1" outlineLevel="1" x14ac:dyDescent="0.25">
      <c r="A36">
        <v>1962</v>
      </c>
      <c r="B36" s="2">
        <v>-8.8000000000000009E-2</v>
      </c>
      <c r="C36" s="2">
        <v>5.7000000000000002E-2</v>
      </c>
      <c r="D36" s="2"/>
      <c r="E36" s="2">
        <f t="shared" si="11"/>
        <v>0.5</v>
      </c>
      <c r="F36" s="2">
        <f t="shared" si="2"/>
        <v>0.5</v>
      </c>
      <c r="G36" s="2"/>
      <c r="H36" s="2">
        <f t="shared" si="0"/>
        <v>-1.5500000000000003E-2</v>
      </c>
      <c r="I36" s="2">
        <f t="shared" si="3"/>
        <v>-4.4000000000000004E-2</v>
      </c>
      <c r="J36" s="2">
        <f t="shared" si="4"/>
        <v>2.8500000000000001E-2</v>
      </c>
      <c r="K36" s="2"/>
      <c r="L36" s="3">
        <f t="shared" si="5"/>
        <v>0</v>
      </c>
      <c r="M36" s="3">
        <f t="shared" si="13"/>
        <v>1</v>
      </c>
      <c r="N36" s="3">
        <f t="shared" si="6"/>
        <v>1</v>
      </c>
      <c r="O36" s="3">
        <f t="shared" si="7"/>
        <v>0</v>
      </c>
      <c r="P36" s="3"/>
      <c r="Q36" s="3">
        <f t="shared" si="8"/>
        <v>0</v>
      </c>
      <c r="R36" s="3">
        <f t="shared" si="9"/>
        <v>1</v>
      </c>
      <c r="S36" s="3">
        <f t="shared" si="10"/>
        <v>0</v>
      </c>
      <c r="T36" s="3">
        <f t="shared" si="10"/>
        <v>0</v>
      </c>
      <c r="U36" s="3">
        <v>0</v>
      </c>
      <c r="V36">
        <v>0</v>
      </c>
      <c r="W36" s="2">
        <f>W35*(1+B36)</f>
        <v>18.659630667651502</v>
      </c>
      <c r="X36" s="2">
        <f>X35*(1+C36)</f>
        <v>2.5857990879852184</v>
      </c>
      <c r="Y36" s="2"/>
      <c r="Z36" s="2"/>
      <c r="AA36" s="2"/>
      <c r="AB36" s="2">
        <f t="shared" si="12"/>
        <v>8.9719773640620168</v>
      </c>
    </row>
    <row r="37" spans="1:28" hidden="1" outlineLevel="1" x14ac:dyDescent="0.25">
      <c r="A37">
        <v>1963</v>
      </c>
      <c r="B37" s="2">
        <v>0.22600000000000001</v>
      </c>
      <c r="C37" s="2">
        <v>1.7000000000000001E-2</v>
      </c>
      <c r="D37" s="2"/>
      <c r="E37" s="2">
        <f t="shared" si="11"/>
        <v>0.5</v>
      </c>
      <c r="F37" s="2">
        <f t="shared" si="2"/>
        <v>0.5</v>
      </c>
      <c r="G37" s="2"/>
      <c r="H37" s="2">
        <f t="shared" si="0"/>
        <v>0.1215</v>
      </c>
      <c r="I37" s="2">
        <f t="shared" si="3"/>
        <v>0.113</v>
      </c>
      <c r="J37" s="2">
        <f t="shared" si="4"/>
        <v>8.5000000000000006E-3</v>
      </c>
      <c r="K37" s="2"/>
      <c r="L37" s="3">
        <f t="shared" si="5"/>
        <v>1</v>
      </c>
      <c r="M37" s="3">
        <f t="shared" si="13"/>
        <v>0</v>
      </c>
      <c r="N37" s="3">
        <f t="shared" si="6"/>
        <v>1</v>
      </c>
      <c r="O37" s="3">
        <f t="shared" si="7"/>
        <v>0</v>
      </c>
      <c r="P37" s="3"/>
      <c r="Q37" s="3">
        <f t="shared" si="8"/>
        <v>0</v>
      </c>
      <c r="R37" s="3">
        <f t="shared" si="9"/>
        <v>0</v>
      </c>
      <c r="S37" s="3">
        <f t="shared" si="10"/>
        <v>1</v>
      </c>
      <c r="T37" s="3">
        <f t="shared" si="10"/>
        <v>0</v>
      </c>
      <c r="U37" s="3">
        <v>0</v>
      </c>
      <c r="V37">
        <v>0</v>
      </c>
      <c r="W37" s="2">
        <f>W36*(1+B37)</f>
        <v>22.876707198540743</v>
      </c>
      <c r="X37" s="2">
        <f>X36*(1+C37)</f>
        <v>2.629757672480967</v>
      </c>
      <c r="Y37" s="2"/>
      <c r="Z37" s="2"/>
      <c r="AA37" s="2"/>
      <c r="AB37" s="2">
        <f t="shared" si="12"/>
        <v>10.062072613795552</v>
      </c>
    </row>
    <row r="38" spans="1:28" hidden="1" outlineLevel="1" x14ac:dyDescent="0.25">
      <c r="A38">
        <v>1964</v>
      </c>
      <c r="B38" s="2">
        <v>0.16399999999999998</v>
      </c>
      <c r="C38" s="2">
        <v>3.7000000000000005E-2</v>
      </c>
      <c r="D38" s="2"/>
      <c r="E38" s="2">
        <f t="shared" si="11"/>
        <v>0.5</v>
      </c>
      <c r="F38" s="2">
        <f t="shared" si="2"/>
        <v>0.5</v>
      </c>
      <c r="G38" s="2"/>
      <c r="H38" s="2">
        <f t="shared" si="0"/>
        <v>0.10049999999999999</v>
      </c>
      <c r="I38" s="2">
        <f t="shared" si="3"/>
        <v>8.199999999999999E-2</v>
      </c>
      <c r="J38" s="2">
        <f t="shared" si="4"/>
        <v>1.8500000000000003E-2</v>
      </c>
      <c r="K38" s="2"/>
      <c r="L38" s="3">
        <f t="shared" si="5"/>
        <v>1</v>
      </c>
      <c r="M38" s="3">
        <f t="shared" si="13"/>
        <v>0</v>
      </c>
      <c r="N38" s="3">
        <f t="shared" si="6"/>
        <v>1</v>
      </c>
      <c r="O38" s="3">
        <f t="shared" si="7"/>
        <v>0</v>
      </c>
      <c r="P38" s="3"/>
      <c r="Q38" s="3">
        <f t="shared" si="8"/>
        <v>0</v>
      </c>
      <c r="R38" s="3">
        <f t="shared" si="9"/>
        <v>0</v>
      </c>
      <c r="S38" s="3">
        <f t="shared" si="10"/>
        <v>1</v>
      </c>
      <c r="T38" s="3">
        <f t="shared" si="10"/>
        <v>0</v>
      </c>
      <c r="U38" s="3">
        <v>0</v>
      </c>
      <c r="V38">
        <v>0</v>
      </c>
      <c r="W38" s="2">
        <f>W37*(1+B38)</f>
        <v>26.628487179101423</v>
      </c>
      <c r="X38" s="2">
        <f>X37*(1+C38)</f>
        <v>2.7270587063627625</v>
      </c>
      <c r="Y38" s="2"/>
      <c r="Z38" s="2"/>
      <c r="AA38" s="2"/>
      <c r="AB38" s="2">
        <f t="shared" si="12"/>
        <v>11.073310911482006</v>
      </c>
    </row>
    <row r="39" spans="1:28" hidden="1" outlineLevel="1" x14ac:dyDescent="0.25">
      <c r="A39">
        <v>1965</v>
      </c>
      <c r="B39" s="2">
        <v>0.124</v>
      </c>
      <c r="C39" s="2">
        <v>6.9999999999999993E-3</v>
      </c>
      <c r="D39" s="2"/>
      <c r="E39" s="2">
        <f t="shared" si="11"/>
        <v>0.5</v>
      </c>
      <c r="F39" s="2">
        <f t="shared" si="2"/>
        <v>0.5</v>
      </c>
      <c r="G39" s="2"/>
      <c r="H39" s="2">
        <f t="shared" si="0"/>
        <v>6.5500000000000003E-2</v>
      </c>
      <c r="I39" s="2">
        <f t="shared" si="3"/>
        <v>6.2E-2</v>
      </c>
      <c r="J39" s="2">
        <f t="shared" si="4"/>
        <v>3.4999999999999996E-3</v>
      </c>
      <c r="K39" s="2"/>
      <c r="L39" s="3">
        <f t="shared" si="5"/>
        <v>1</v>
      </c>
      <c r="M39" s="3">
        <f t="shared" si="13"/>
        <v>0</v>
      </c>
      <c r="N39" s="3">
        <f t="shared" si="6"/>
        <v>1</v>
      </c>
      <c r="O39" s="3">
        <f t="shared" si="7"/>
        <v>0</v>
      </c>
      <c r="P39" s="3"/>
      <c r="Q39" s="3">
        <f t="shared" si="8"/>
        <v>0</v>
      </c>
      <c r="R39" s="3">
        <f t="shared" si="9"/>
        <v>0</v>
      </c>
      <c r="S39" s="3">
        <f t="shared" si="10"/>
        <v>1</v>
      </c>
      <c r="T39" s="3">
        <f t="shared" si="10"/>
        <v>0</v>
      </c>
      <c r="U39" s="3">
        <v>0</v>
      </c>
      <c r="V39">
        <v>0</v>
      </c>
      <c r="W39" s="2">
        <f>W38*(1+B39)</f>
        <v>29.930419589310002</v>
      </c>
      <c r="X39" s="2">
        <f>X38*(1+C39)</f>
        <v>2.7461481173073015</v>
      </c>
      <c r="Y39" s="2"/>
      <c r="Z39" s="2"/>
      <c r="AA39" s="2"/>
      <c r="AB39" s="2">
        <f t="shared" si="12"/>
        <v>11.798612776184079</v>
      </c>
    </row>
    <row r="40" spans="1:28" hidden="1" outlineLevel="1" x14ac:dyDescent="0.25">
      <c r="A40">
        <v>1966</v>
      </c>
      <c r="B40" s="2">
        <v>-0.1</v>
      </c>
      <c r="C40" s="2">
        <v>2.8999999999999998E-2</v>
      </c>
      <c r="D40" s="2"/>
      <c r="E40" s="2">
        <f t="shared" si="11"/>
        <v>0.5</v>
      </c>
      <c r="F40" s="2">
        <f t="shared" si="2"/>
        <v>0.5</v>
      </c>
      <c r="G40" s="2"/>
      <c r="H40" s="2">
        <f t="shared" si="0"/>
        <v>-3.5500000000000004E-2</v>
      </c>
      <c r="I40" s="2">
        <f t="shared" si="3"/>
        <v>-0.05</v>
      </c>
      <c r="J40" s="2">
        <f t="shared" si="4"/>
        <v>1.4499999999999999E-2</v>
      </c>
      <c r="K40" s="2"/>
      <c r="L40" s="3">
        <f t="shared" si="5"/>
        <v>0</v>
      </c>
      <c r="M40" s="3">
        <f t="shared" si="13"/>
        <v>1</v>
      </c>
      <c r="N40" s="3">
        <f t="shared" si="6"/>
        <v>1</v>
      </c>
      <c r="O40" s="3">
        <f t="shared" si="7"/>
        <v>0</v>
      </c>
      <c r="P40" s="3"/>
      <c r="Q40" s="3">
        <f t="shared" si="8"/>
        <v>0</v>
      </c>
      <c r="R40" s="3">
        <f t="shared" si="9"/>
        <v>1</v>
      </c>
      <c r="S40" s="3">
        <f t="shared" si="10"/>
        <v>0</v>
      </c>
      <c r="T40" s="3">
        <f t="shared" si="10"/>
        <v>0</v>
      </c>
      <c r="U40" s="3">
        <v>0</v>
      </c>
      <c r="V40">
        <v>0</v>
      </c>
      <c r="W40" s="2">
        <f>W39*(1+B40)</f>
        <v>26.937377630379004</v>
      </c>
      <c r="X40" s="2">
        <f>X39*(1+C40)</f>
        <v>2.8257864127092129</v>
      </c>
      <c r="Y40" s="2"/>
      <c r="Z40" s="2"/>
      <c r="AA40" s="2"/>
      <c r="AB40" s="2">
        <f t="shared" si="12"/>
        <v>11.379762022629544</v>
      </c>
    </row>
    <row r="41" spans="1:28" hidden="1" outlineLevel="1" x14ac:dyDescent="0.25">
      <c r="A41">
        <v>1967</v>
      </c>
      <c r="B41" s="2">
        <v>0.23800000000000002</v>
      </c>
      <c r="C41" s="2">
        <v>-1.6E-2</v>
      </c>
      <c r="D41" s="2"/>
      <c r="E41" s="2">
        <f t="shared" si="11"/>
        <v>0.5</v>
      </c>
      <c r="F41" s="2">
        <f t="shared" si="2"/>
        <v>0.5</v>
      </c>
      <c r="G41" s="2"/>
      <c r="H41" s="2">
        <f t="shared" si="0"/>
        <v>0.11100000000000002</v>
      </c>
      <c r="I41" s="2">
        <f t="shared" si="3"/>
        <v>0.11900000000000001</v>
      </c>
      <c r="J41" s="2">
        <f t="shared" si="4"/>
        <v>-8.0000000000000002E-3</v>
      </c>
      <c r="K41" s="2"/>
      <c r="L41" s="3">
        <f t="shared" si="5"/>
        <v>1</v>
      </c>
      <c r="M41" s="3">
        <f t="shared" si="13"/>
        <v>0</v>
      </c>
      <c r="N41" s="3">
        <f t="shared" si="6"/>
        <v>0</v>
      </c>
      <c r="O41" s="3">
        <f t="shared" si="7"/>
        <v>1</v>
      </c>
      <c r="P41" s="3"/>
      <c r="Q41" s="3">
        <f t="shared" si="8"/>
        <v>1</v>
      </c>
      <c r="R41" s="3">
        <f t="shared" si="9"/>
        <v>0</v>
      </c>
      <c r="S41" s="3">
        <f t="shared" si="10"/>
        <v>0</v>
      </c>
      <c r="T41" s="3">
        <f t="shared" si="10"/>
        <v>0</v>
      </c>
      <c r="U41" s="3">
        <v>0</v>
      </c>
      <c r="V41">
        <v>0</v>
      </c>
      <c r="W41" s="2">
        <f>W40*(1+B41)</f>
        <v>33.348473506409206</v>
      </c>
      <c r="X41" s="2">
        <f>X40*(1+C41)</f>
        <v>2.7805738301058653</v>
      </c>
      <c r="Y41" s="2"/>
      <c r="Z41" s="2"/>
      <c r="AA41" s="2"/>
      <c r="AB41" s="2">
        <f t="shared" si="12"/>
        <v>12.642915607141424</v>
      </c>
    </row>
    <row r="42" spans="1:28" hidden="1" outlineLevel="1" x14ac:dyDescent="0.25">
      <c r="A42">
        <v>1968</v>
      </c>
      <c r="B42" s="2">
        <v>0.10800000000000001</v>
      </c>
      <c r="C42" s="2">
        <v>3.3000000000000002E-2</v>
      </c>
      <c r="D42" s="2"/>
      <c r="E42" s="2">
        <f t="shared" si="11"/>
        <v>0.5</v>
      </c>
      <c r="F42" s="2">
        <f t="shared" si="2"/>
        <v>0.5</v>
      </c>
      <c r="G42" s="2"/>
      <c r="H42" s="2">
        <f t="shared" si="0"/>
        <v>7.0500000000000007E-2</v>
      </c>
      <c r="I42" s="2">
        <f t="shared" si="3"/>
        <v>5.4000000000000006E-2</v>
      </c>
      <c r="J42" s="2">
        <f t="shared" si="4"/>
        <v>1.6500000000000001E-2</v>
      </c>
      <c r="K42" s="2"/>
      <c r="L42" s="3">
        <f t="shared" si="5"/>
        <v>1</v>
      </c>
      <c r="M42" s="3">
        <f t="shared" si="13"/>
        <v>0</v>
      </c>
      <c r="N42" s="3">
        <f t="shared" si="6"/>
        <v>1</v>
      </c>
      <c r="O42" s="3">
        <f t="shared" si="7"/>
        <v>0</v>
      </c>
      <c r="P42" s="3"/>
      <c r="Q42" s="3">
        <f t="shared" si="8"/>
        <v>0</v>
      </c>
      <c r="R42" s="3">
        <f t="shared" si="9"/>
        <v>0</v>
      </c>
      <c r="S42" s="3">
        <f t="shared" si="10"/>
        <v>1</v>
      </c>
      <c r="T42" s="3">
        <f t="shared" si="10"/>
        <v>0</v>
      </c>
      <c r="U42" s="3">
        <v>0</v>
      </c>
      <c r="V42">
        <v>0</v>
      </c>
      <c r="W42" s="2">
        <f>W41*(1+B42)</f>
        <v>36.950108645101402</v>
      </c>
      <c r="X42" s="2">
        <f>X41*(1+C42)</f>
        <v>2.8723327664993588</v>
      </c>
      <c r="Y42" s="2"/>
      <c r="Z42" s="2"/>
      <c r="AA42" s="2"/>
      <c r="AB42" s="2">
        <f t="shared" si="12"/>
        <v>13.534241157444894</v>
      </c>
    </row>
    <row r="43" spans="1:28" hidden="1" outlineLevel="1" x14ac:dyDescent="0.25">
      <c r="A43">
        <v>1969</v>
      </c>
      <c r="B43" s="2">
        <v>-8.199999999999999E-2</v>
      </c>
      <c r="C43" s="2">
        <v>-0.05</v>
      </c>
      <c r="D43" s="2"/>
      <c r="E43" s="2">
        <f t="shared" si="11"/>
        <v>0.5</v>
      </c>
      <c r="F43" s="2">
        <f t="shared" si="2"/>
        <v>0.5</v>
      </c>
      <c r="G43" s="2"/>
      <c r="H43" s="2">
        <f t="shared" si="0"/>
        <v>-6.6000000000000003E-2</v>
      </c>
      <c r="I43" s="2">
        <f t="shared" si="3"/>
        <v>-4.0999999999999995E-2</v>
      </c>
      <c r="J43" s="2">
        <f t="shared" si="4"/>
        <v>-2.5000000000000001E-2</v>
      </c>
      <c r="K43" s="2"/>
      <c r="L43" s="3">
        <f t="shared" si="5"/>
        <v>0</v>
      </c>
      <c r="M43" s="3">
        <f t="shared" si="13"/>
        <v>1</v>
      </c>
      <c r="N43" s="3">
        <f t="shared" si="6"/>
        <v>0</v>
      </c>
      <c r="O43" s="3">
        <f t="shared" si="7"/>
        <v>1</v>
      </c>
      <c r="P43" s="3"/>
      <c r="Q43" s="3">
        <f t="shared" si="8"/>
        <v>0</v>
      </c>
      <c r="R43" s="3">
        <f t="shared" si="9"/>
        <v>0</v>
      </c>
      <c r="S43" s="3">
        <f t="shared" si="10"/>
        <v>0</v>
      </c>
      <c r="T43" s="3">
        <f t="shared" si="10"/>
        <v>1</v>
      </c>
      <c r="U43" s="3">
        <v>0</v>
      </c>
      <c r="V43">
        <v>0</v>
      </c>
      <c r="W43" s="2">
        <f>W42*(1+B43)</f>
        <v>33.920199736203088</v>
      </c>
      <c r="X43" s="2">
        <f>X42*(1+C43)</f>
        <v>2.7287161281743906</v>
      </c>
      <c r="Y43" s="2"/>
      <c r="Z43" s="2"/>
      <c r="AA43" s="2"/>
      <c r="AB43" s="2">
        <f t="shared" si="12"/>
        <v>12.640981241053531</v>
      </c>
    </row>
    <row r="44" spans="1:28" hidden="1" outlineLevel="1" x14ac:dyDescent="0.25">
      <c r="A44">
        <v>1970</v>
      </c>
      <c r="B44" s="2">
        <v>3.6000000000000004E-2</v>
      </c>
      <c r="C44" s="2">
        <v>0.16800000000000001</v>
      </c>
      <c r="D44" s="2"/>
      <c r="E44" s="2">
        <f t="shared" si="11"/>
        <v>0.5</v>
      </c>
      <c r="F44" s="2">
        <f t="shared" si="2"/>
        <v>0.5</v>
      </c>
      <c r="G44" s="2"/>
      <c r="H44" s="2">
        <f t="shared" si="0"/>
        <v>0.10200000000000001</v>
      </c>
      <c r="I44" s="2">
        <f t="shared" si="3"/>
        <v>1.8000000000000002E-2</v>
      </c>
      <c r="J44" s="2">
        <f t="shared" si="4"/>
        <v>8.4000000000000005E-2</v>
      </c>
      <c r="K44" s="2"/>
      <c r="L44" s="3">
        <f t="shared" si="5"/>
        <v>1</v>
      </c>
      <c r="M44" s="3">
        <f t="shared" si="13"/>
        <v>0</v>
      </c>
      <c r="N44" s="3">
        <f t="shared" si="6"/>
        <v>1</v>
      </c>
      <c r="O44" s="3">
        <f t="shared" si="7"/>
        <v>0</v>
      </c>
      <c r="P44" s="3"/>
      <c r="Q44" s="3">
        <f t="shared" si="8"/>
        <v>0</v>
      </c>
      <c r="R44" s="3">
        <f t="shared" si="9"/>
        <v>0</v>
      </c>
      <c r="S44" s="3">
        <f t="shared" si="10"/>
        <v>1</v>
      </c>
      <c r="T44" s="3">
        <f t="shared" si="10"/>
        <v>0</v>
      </c>
      <c r="U44" s="3">
        <v>0</v>
      </c>
      <c r="V44">
        <v>0</v>
      </c>
      <c r="W44" s="2">
        <f>W43*(1+B44)</f>
        <v>35.141326926706398</v>
      </c>
      <c r="X44" s="2">
        <f>X43*(1+C44)</f>
        <v>3.1871404377076882</v>
      </c>
      <c r="Y44" s="2"/>
      <c r="Z44" s="2"/>
      <c r="AA44" s="2"/>
      <c r="AB44" s="2">
        <f t="shared" si="12"/>
        <v>13.930361327640993</v>
      </c>
    </row>
    <row r="45" spans="1:28" hidden="1" outlineLevel="1" x14ac:dyDescent="0.25">
      <c r="A45">
        <v>1971</v>
      </c>
      <c r="B45" s="2">
        <v>0.14199999999999999</v>
      </c>
      <c r="C45" s="2">
        <v>9.8000000000000004E-2</v>
      </c>
      <c r="D45" s="2"/>
      <c r="E45" s="2">
        <f t="shared" si="11"/>
        <v>0.5</v>
      </c>
      <c r="F45" s="2">
        <f t="shared" si="2"/>
        <v>0.5</v>
      </c>
      <c r="G45" s="2"/>
      <c r="H45" s="2">
        <f t="shared" si="0"/>
        <v>0.12</v>
      </c>
      <c r="I45" s="2">
        <f t="shared" si="3"/>
        <v>7.0999999999999994E-2</v>
      </c>
      <c r="J45" s="2">
        <f t="shared" si="4"/>
        <v>4.9000000000000002E-2</v>
      </c>
      <c r="K45" s="2"/>
      <c r="L45" s="3">
        <f t="shared" si="5"/>
        <v>1</v>
      </c>
      <c r="M45" s="3">
        <f t="shared" si="13"/>
        <v>0</v>
      </c>
      <c r="N45" s="3">
        <f t="shared" si="6"/>
        <v>1</v>
      </c>
      <c r="O45" s="3">
        <f t="shared" si="7"/>
        <v>0</v>
      </c>
      <c r="P45" s="3"/>
      <c r="Q45" s="3">
        <f t="shared" si="8"/>
        <v>0</v>
      </c>
      <c r="R45" s="3">
        <f t="shared" si="9"/>
        <v>0</v>
      </c>
      <c r="S45" s="3">
        <f t="shared" si="10"/>
        <v>1</v>
      </c>
      <c r="T45" s="3">
        <f t="shared" si="10"/>
        <v>0</v>
      </c>
      <c r="U45" s="3">
        <v>0</v>
      </c>
      <c r="V45">
        <v>0</v>
      </c>
      <c r="W45" s="2">
        <f>W44*(1+B45)</f>
        <v>40.131395350298703</v>
      </c>
      <c r="X45" s="2">
        <f>X44*(1+C45)</f>
        <v>3.4994802006030419</v>
      </c>
      <c r="Y45" s="2"/>
      <c r="Z45" s="2"/>
      <c r="AA45" s="2"/>
      <c r="AB45" s="2">
        <f t="shared" si="12"/>
        <v>15.602004686957914</v>
      </c>
    </row>
    <row r="46" spans="1:28" hidden="1" outlineLevel="1" x14ac:dyDescent="0.25">
      <c r="A46">
        <v>1972</v>
      </c>
      <c r="B46" s="2">
        <v>0.188</v>
      </c>
      <c r="C46" s="2">
        <v>2.7999999999999997E-2</v>
      </c>
      <c r="D46" s="2"/>
      <c r="E46" s="2">
        <f t="shared" si="11"/>
        <v>0.5</v>
      </c>
      <c r="F46" s="2">
        <f t="shared" si="2"/>
        <v>0.5</v>
      </c>
      <c r="G46" s="2"/>
      <c r="H46" s="2">
        <f t="shared" si="0"/>
        <v>0.108</v>
      </c>
      <c r="I46" s="2">
        <f t="shared" si="3"/>
        <v>9.4E-2</v>
      </c>
      <c r="J46" s="2">
        <f t="shared" si="4"/>
        <v>1.3999999999999999E-2</v>
      </c>
      <c r="K46" s="2"/>
      <c r="L46" s="3">
        <f t="shared" si="5"/>
        <v>1</v>
      </c>
      <c r="M46" s="3">
        <f t="shared" si="13"/>
        <v>0</v>
      </c>
      <c r="N46" s="3">
        <f t="shared" si="6"/>
        <v>1</v>
      </c>
      <c r="O46" s="3">
        <f t="shared" si="7"/>
        <v>0</v>
      </c>
      <c r="P46" s="3"/>
      <c r="Q46" s="3">
        <f t="shared" si="8"/>
        <v>0</v>
      </c>
      <c r="R46" s="3">
        <f t="shared" si="9"/>
        <v>0</v>
      </c>
      <c r="S46" s="3">
        <f t="shared" si="10"/>
        <v>1</v>
      </c>
      <c r="T46" s="3">
        <f t="shared" si="10"/>
        <v>0</v>
      </c>
      <c r="U46" s="3">
        <v>0</v>
      </c>
      <c r="V46">
        <v>0</v>
      </c>
      <c r="W46" s="2">
        <f>W45*(1+B46)</f>
        <v>47.67609767615486</v>
      </c>
      <c r="X46" s="2">
        <f>X45*(1+C46)</f>
        <v>3.597465646219927</v>
      </c>
      <c r="Y46" s="2"/>
      <c r="Z46" s="2"/>
      <c r="AA46" s="2"/>
      <c r="AB46" s="2">
        <f t="shared" si="12"/>
        <v>17.287021193149371</v>
      </c>
    </row>
    <row r="47" spans="1:28" hidden="1" outlineLevel="1" x14ac:dyDescent="0.25">
      <c r="A47">
        <v>1973</v>
      </c>
      <c r="B47" s="2">
        <v>-0.14300000000000002</v>
      </c>
      <c r="C47" s="2">
        <v>3.7000000000000005E-2</v>
      </c>
      <c r="D47" s="2"/>
      <c r="E47" s="2">
        <f t="shared" si="11"/>
        <v>0.5</v>
      </c>
      <c r="F47" s="2">
        <f t="shared" si="2"/>
        <v>0.5</v>
      </c>
      <c r="G47" s="2"/>
      <c r="H47" s="2">
        <f t="shared" si="0"/>
        <v>-5.3000000000000005E-2</v>
      </c>
      <c r="I47" s="2">
        <f t="shared" si="3"/>
        <v>-7.1500000000000008E-2</v>
      </c>
      <c r="J47" s="2">
        <f t="shared" si="4"/>
        <v>1.8500000000000003E-2</v>
      </c>
      <c r="K47" s="2"/>
      <c r="L47" s="3">
        <f t="shared" si="5"/>
        <v>0</v>
      </c>
      <c r="M47" s="3">
        <f t="shared" si="13"/>
        <v>1</v>
      </c>
      <c r="N47" s="3">
        <f t="shared" si="6"/>
        <v>1</v>
      </c>
      <c r="O47" s="3">
        <f t="shared" si="7"/>
        <v>0</v>
      </c>
      <c r="P47" s="3"/>
      <c r="Q47" s="3">
        <f t="shared" si="8"/>
        <v>0</v>
      </c>
      <c r="R47" s="3">
        <f t="shared" si="9"/>
        <v>1</v>
      </c>
      <c r="S47" s="3">
        <f t="shared" si="10"/>
        <v>0</v>
      </c>
      <c r="T47" s="3">
        <f t="shared" si="10"/>
        <v>0</v>
      </c>
      <c r="U47" s="3">
        <v>0</v>
      </c>
      <c r="V47">
        <v>0</v>
      </c>
      <c r="W47" s="2">
        <f>W46*(1+B47)</f>
        <v>40.858415708464712</v>
      </c>
      <c r="X47" s="2">
        <f>X46*(1+C47)</f>
        <v>3.7305718751300643</v>
      </c>
      <c r="Y47" s="2"/>
      <c r="Z47" s="2"/>
      <c r="AA47" s="2"/>
      <c r="AB47" s="2">
        <f t="shared" si="12"/>
        <v>16.370809069912454</v>
      </c>
    </row>
    <row r="48" spans="1:28" hidden="1" outlineLevel="1" x14ac:dyDescent="0.25">
      <c r="A48">
        <v>1974</v>
      </c>
      <c r="B48" s="2">
        <v>-0.25900000000000001</v>
      </c>
      <c r="C48" s="2">
        <v>0.02</v>
      </c>
      <c r="D48" s="2"/>
      <c r="E48" s="2">
        <f t="shared" si="11"/>
        <v>0.5</v>
      </c>
      <c r="F48" s="2">
        <f t="shared" si="2"/>
        <v>0.5</v>
      </c>
      <c r="G48" s="2"/>
      <c r="H48" s="2">
        <f t="shared" si="0"/>
        <v>-0.11950000000000001</v>
      </c>
      <c r="I48" s="2">
        <f t="shared" si="3"/>
        <v>-0.1295</v>
      </c>
      <c r="J48" s="2">
        <f t="shared" si="4"/>
        <v>0.01</v>
      </c>
      <c r="K48" s="2"/>
      <c r="L48" s="3">
        <f t="shared" si="5"/>
        <v>0</v>
      </c>
      <c r="M48" s="3">
        <f t="shared" si="13"/>
        <v>1</v>
      </c>
      <c r="N48" s="3">
        <f t="shared" si="6"/>
        <v>1</v>
      </c>
      <c r="O48" s="3">
        <f t="shared" si="7"/>
        <v>0</v>
      </c>
      <c r="P48" s="3"/>
      <c r="Q48" s="3">
        <f t="shared" si="8"/>
        <v>0</v>
      </c>
      <c r="R48" s="3">
        <f t="shared" si="9"/>
        <v>1</v>
      </c>
      <c r="S48" s="3">
        <f t="shared" si="10"/>
        <v>0</v>
      </c>
      <c r="T48" s="3">
        <f t="shared" si="10"/>
        <v>0</v>
      </c>
      <c r="U48" s="3">
        <v>0</v>
      </c>
      <c r="V48">
        <v>0</v>
      </c>
      <c r="W48" s="2">
        <f>W47*(1+B48)</f>
        <v>30.276086039972352</v>
      </c>
      <c r="X48" s="2">
        <f>X47*(1+C48)</f>
        <v>3.8051833126326655</v>
      </c>
      <c r="Y48" s="2"/>
      <c r="Z48" s="2"/>
      <c r="AA48" s="2"/>
      <c r="AB48" s="2">
        <f t="shared" si="12"/>
        <v>14.414497386057915</v>
      </c>
    </row>
    <row r="49" spans="1:28" hidden="1" outlineLevel="1" x14ac:dyDescent="0.25">
      <c r="A49">
        <v>1975</v>
      </c>
      <c r="B49" s="2">
        <v>0.37</v>
      </c>
      <c r="C49" s="2">
        <v>3.6000000000000004E-2</v>
      </c>
      <c r="D49" s="2"/>
      <c r="E49" s="2">
        <f t="shared" si="11"/>
        <v>0.5</v>
      </c>
      <c r="F49" s="2">
        <f t="shared" si="2"/>
        <v>0.5</v>
      </c>
      <c r="G49" s="2"/>
      <c r="H49" s="2">
        <f t="shared" si="0"/>
        <v>0.20300000000000001</v>
      </c>
      <c r="I49" s="2">
        <f t="shared" si="3"/>
        <v>0.185</v>
      </c>
      <c r="J49" s="2">
        <f t="shared" si="4"/>
        <v>1.8000000000000002E-2</v>
      </c>
      <c r="K49" s="2"/>
      <c r="L49" s="3">
        <f t="shared" si="5"/>
        <v>1</v>
      </c>
      <c r="M49" s="3">
        <f t="shared" si="13"/>
        <v>0</v>
      </c>
      <c r="N49" s="3">
        <f t="shared" si="6"/>
        <v>1</v>
      </c>
      <c r="O49" s="3">
        <f t="shared" si="7"/>
        <v>0</v>
      </c>
      <c r="P49" s="3"/>
      <c r="Q49" s="3">
        <f t="shared" si="8"/>
        <v>0</v>
      </c>
      <c r="R49" s="3">
        <f t="shared" si="9"/>
        <v>0</v>
      </c>
      <c r="S49" s="3">
        <f t="shared" si="10"/>
        <v>1</v>
      </c>
      <c r="T49" s="3">
        <f t="shared" si="10"/>
        <v>0</v>
      </c>
      <c r="U49" s="3">
        <v>0</v>
      </c>
      <c r="V49">
        <v>0</v>
      </c>
      <c r="W49" s="2">
        <f>W48*(1+B49)</f>
        <v>41.478237874762122</v>
      </c>
      <c r="X49" s="2">
        <f>X48*(1+C49)</f>
        <v>3.9421699118874418</v>
      </c>
      <c r="Y49" s="2"/>
      <c r="Z49" s="2"/>
      <c r="AA49" s="2"/>
      <c r="AB49" s="2">
        <f t="shared" si="12"/>
        <v>17.340640355427674</v>
      </c>
    </row>
    <row r="50" spans="1:28" hidden="1" outlineLevel="1" x14ac:dyDescent="0.25">
      <c r="A50">
        <v>1976</v>
      </c>
      <c r="B50" s="2">
        <v>0.23800000000000002</v>
      </c>
      <c r="C50" s="2">
        <v>0.16</v>
      </c>
      <c r="D50" s="2"/>
      <c r="E50" s="2">
        <f t="shared" si="11"/>
        <v>0.5</v>
      </c>
      <c r="F50" s="2">
        <f t="shared" si="2"/>
        <v>0.5</v>
      </c>
      <c r="G50" s="2"/>
      <c r="H50" s="2">
        <f t="shared" si="0"/>
        <v>0.19900000000000001</v>
      </c>
      <c r="I50" s="2">
        <f t="shared" si="3"/>
        <v>0.11900000000000001</v>
      </c>
      <c r="J50" s="2">
        <f t="shared" si="4"/>
        <v>0.08</v>
      </c>
      <c r="K50" s="2"/>
      <c r="L50" s="3">
        <f t="shared" si="5"/>
        <v>1</v>
      </c>
      <c r="M50" s="3">
        <f t="shared" si="13"/>
        <v>0</v>
      </c>
      <c r="N50" s="3">
        <f t="shared" si="6"/>
        <v>1</v>
      </c>
      <c r="O50" s="3">
        <f t="shared" si="7"/>
        <v>0</v>
      </c>
      <c r="P50" s="3"/>
      <c r="Q50" s="3">
        <f t="shared" si="8"/>
        <v>0</v>
      </c>
      <c r="R50" s="3">
        <f t="shared" si="9"/>
        <v>0</v>
      </c>
      <c r="S50" s="3">
        <f t="shared" si="10"/>
        <v>1</v>
      </c>
      <c r="T50" s="3">
        <f t="shared" si="10"/>
        <v>0</v>
      </c>
      <c r="U50" s="3">
        <v>1</v>
      </c>
      <c r="V50">
        <v>0</v>
      </c>
      <c r="W50" s="2">
        <f>W49*(1+B50)</f>
        <v>51.350058488955504</v>
      </c>
      <c r="X50" s="2">
        <f>X49*(1+C50)</f>
        <v>4.572917097789432</v>
      </c>
      <c r="Y50" s="2"/>
      <c r="Z50" s="2"/>
      <c r="AA50" s="2"/>
      <c r="AB50" s="2">
        <f t="shared" si="12"/>
        <v>20.791427786157783</v>
      </c>
    </row>
    <row r="51" spans="1:28" hidden="1" outlineLevel="1" x14ac:dyDescent="0.25">
      <c r="A51">
        <v>1977</v>
      </c>
      <c r="B51" s="2">
        <v>-7.0000000000000007E-2</v>
      </c>
      <c r="C51" s="2">
        <v>1.3000000000000001E-2</v>
      </c>
      <c r="D51" s="2"/>
      <c r="E51" s="2">
        <f t="shared" si="11"/>
        <v>0.5</v>
      </c>
      <c r="F51" s="2">
        <f t="shared" si="2"/>
        <v>0.5</v>
      </c>
      <c r="G51" s="2"/>
      <c r="H51" s="2">
        <f t="shared" si="0"/>
        <v>-2.8500000000000004E-2</v>
      </c>
      <c r="I51" s="2">
        <f t="shared" si="3"/>
        <v>-3.5000000000000003E-2</v>
      </c>
      <c r="J51" s="2">
        <f t="shared" si="4"/>
        <v>6.5000000000000006E-3</v>
      </c>
      <c r="K51" s="2"/>
      <c r="L51" s="3">
        <f t="shared" si="5"/>
        <v>0</v>
      </c>
      <c r="M51" s="3">
        <f t="shared" si="13"/>
        <v>1</v>
      </c>
      <c r="N51" s="3">
        <f t="shared" si="6"/>
        <v>1</v>
      </c>
      <c r="O51" s="3">
        <f t="shared" si="7"/>
        <v>0</v>
      </c>
      <c r="P51" s="3"/>
      <c r="Q51" s="3">
        <f t="shared" si="8"/>
        <v>0</v>
      </c>
      <c r="R51" s="3">
        <f t="shared" si="9"/>
        <v>1</v>
      </c>
      <c r="S51" s="3">
        <f t="shared" si="10"/>
        <v>0</v>
      </c>
      <c r="T51" s="3">
        <f t="shared" si="10"/>
        <v>0</v>
      </c>
      <c r="U51" s="3">
        <v>0</v>
      </c>
      <c r="V51">
        <v>0</v>
      </c>
      <c r="W51" s="2">
        <f>W50*(1+B51)</f>
        <v>47.755554394728613</v>
      </c>
      <c r="X51" s="2">
        <f>X50*(1+C51)</f>
        <v>4.6323650200606945</v>
      </c>
      <c r="Y51" s="2"/>
      <c r="Z51" s="2"/>
      <c r="AA51" s="2"/>
      <c r="AB51" s="2">
        <f t="shared" si="12"/>
        <v>20.198872094252287</v>
      </c>
    </row>
    <row r="52" spans="1:28" hidden="1" outlineLevel="1" x14ac:dyDescent="0.25">
      <c r="A52">
        <v>1978</v>
      </c>
      <c r="B52" s="2">
        <v>6.5000000000000002E-2</v>
      </c>
      <c r="C52" s="2">
        <v>-8.0000000000000002E-3</v>
      </c>
      <c r="D52" s="2"/>
      <c r="E52" s="2">
        <f t="shared" si="11"/>
        <v>0.5</v>
      </c>
      <c r="F52" s="2">
        <f t="shared" si="2"/>
        <v>0.5</v>
      </c>
      <c r="G52" s="2"/>
      <c r="H52" s="2">
        <f t="shared" si="0"/>
        <v>2.8500000000000001E-2</v>
      </c>
      <c r="I52" s="2">
        <f t="shared" si="3"/>
        <v>3.2500000000000001E-2</v>
      </c>
      <c r="J52" s="2">
        <f t="shared" si="4"/>
        <v>-4.0000000000000001E-3</v>
      </c>
      <c r="K52" s="2"/>
      <c r="L52" s="3">
        <f t="shared" si="5"/>
        <v>1</v>
      </c>
      <c r="M52" s="3">
        <f t="shared" si="13"/>
        <v>0</v>
      </c>
      <c r="N52" s="3">
        <f t="shared" si="6"/>
        <v>0</v>
      </c>
      <c r="O52" s="3">
        <f t="shared" si="7"/>
        <v>1</v>
      </c>
      <c r="P52" s="3"/>
      <c r="Q52" s="3">
        <f t="shared" si="8"/>
        <v>1</v>
      </c>
      <c r="R52" s="3">
        <f t="shared" si="9"/>
        <v>0</v>
      </c>
      <c r="S52" s="3">
        <f t="shared" si="10"/>
        <v>0</v>
      </c>
      <c r="T52" s="3">
        <f t="shared" si="10"/>
        <v>0</v>
      </c>
      <c r="U52" s="3">
        <v>0</v>
      </c>
      <c r="V52">
        <v>0</v>
      </c>
      <c r="W52" s="2">
        <f>W51*(1+B52)</f>
        <v>50.859665430385967</v>
      </c>
      <c r="X52" s="2">
        <f>X51*(1+C52)</f>
        <v>4.5953060999002089</v>
      </c>
      <c r="Y52" s="2"/>
      <c r="Z52" s="2"/>
      <c r="AA52" s="2"/>
      <c r="AB52" s="2">
        <f t="shared" si="12"/>
        <v>20.774539948938479</v>
      </c>
    </row>
    <row r="53" spans="1:28" hidden="1" outlineLevel="1" x14ac:dyDescent="0.25">
      <c r="A53">
        <v>1979</v>
      </c>
      <c r="B53" s="2">
        <v>0.185</v>
      </c>
      <c r="C53" s="2">
        <v>6.9999999999999993E-3</v>
      </c>
      <c r="D53" s="2"/>
      <c r="E53" s="2">
        <f t="shared" si="11"/>
        <v>0.5</v>
      </c>
      <c r="F53" s="2">
        <f t="shared" si="2"/>
        <v>0.5</v>
      </c>
      <c r="G53" s="2"/>
      <c r="H53" s="2">
        <f t="shared" si="0"/>
        <v>9.6000000000000002E-2</v>
      </c>
      <c r="I53" s="2">
        <f t="shared" si="3"/>
        <v>9.2499999999999999E-2</v>
      </c>
      <c r="J53" s="2">
        <f t="shared" si="4"/>
        <v>3.4999999999999996E-3</v>
      </c>
      <c r="K53" s="2"/>
      <c r="L53" s="3">
        <f t="shared" si="5"/>
        <v>1</v>
      </c>
      <c r="M53" s="3">
        <f t="shared" si="13"/>
        <v>0</v>
      </c>
      <c r="N53" s="3">
        <f t="shared" si="6"/>
        <v>1</v>
      </c>
      <c r="O53" s="3">
        <f t="shared" si="7"/>
        <v>0</v>
      </c>
      <c r="P53" s="3"/>
      <c r="Q53" s="3">
        <f t="shared" si="8"/>
        <v>0</v>
      </c>
      <c r="R53" s="3">
        <f t="shared" si="9"/>
        <v>0</v>
      </c>
      <c r="S53" s="3">
        <f t="shared" si="10"/>
        <v>1</v>
      </c>
      <c r="T53" s="3">
        <f t="shared" si="10"/>
        <v>0</v>
      </c>
      <c r="U53" s="3">
        <v>0</v>
      </c>
      <c r="V53">
        <v>0</v>
      </c>
      <c r="W53" s="2">
        <f>W52*(1+B53)</f>
        <v>60.268703535007376</v>
      </c>
      <c r="X53" s="2">
        <f>X52*(1+C53)</f>
        <v>4.6274732425995095</v>
      </c>
      <c r="Y53" s="2"/>
      <c r="Z53" s="2"/>
      <c r="AA53" s="2"/>
      <c r="AB53" s="2">
        <f t="shared" si="12"/>
        <v>22.768895784036573</v>
      </c>
    </row>
    <row r="54" spans="1:28" hidden="1" outlineLevel="1" x14ac:dyDescent="0.25">
      <c r="A54">
        <v>1980</v>
      </c>
      <c r="B54" s="2">
        <v>0.317</v>
      </c>
      <c r="C54" s="2">
        <v>-0.03</v>
      </c>
      <c r="D54" s="2"/>
      <c r="E54" s="2">
        <f t="shared" si="11"/>
        <v>0.5</v>
      </c>
      <c r="F54" s="2">
        <f t="shared" si="2"/>
        <v>0.5</v>
      </c>
      <c r="G54" s="2"/>
      <c r="H54" s="2">
        <f t="shared" si="0"/>
        <v>0.14350000000000002</v>
      </c>
      <c r="I54" s="2">
        <f t="shared" si="3"/>
        <v>0.1585</v>
      </c>
      <c r="J54" s="2">
        <f t="shared" si="4"/>
        <v>-1.4999999999999999E-2</v>
      </c>
      <c r="K54" s="2"/>
      <c r="L54" s="3">
        <f t="shared" si="5"/>
        <v>1</v>
      </c>
      <c r="M54" s="3">
        <f t="shared" si="13"/>
        <v>0</v>
      </c>
      <c r="N54" s="3">
        <f t="shared" si="6"/>
        <v>0</v>
      </c>
      <c r="O54" s="3">
        <f t="shared" si="7"/>
        <v>1</v>
      </c>
      <c r="P54" s="3"/>
      <c r="Q54" s="3">
        <f t="shared" si="8"/>
        <v>1</v>
      </c>
      <c r="R54" s="3">
        <f t="shared" si="9"/>
        <v>0</v>
      </c>
      <c r="S54" s="3">
        <f t="shared" si="10"/>
        <v>0</v>
      </c>
      <c r="T54" s="3">
        <f t="shared" si="10"/>
        <v>0</v>
      </c>
      <c r="U54" s="3">
        <v>0</v>
      </c>
      <c r="V54">
        <v>0</v>
      </c>
      <c r="W54" s="2">
        <f>W53*(1+B54)</f>
        <v>79.373882555604709</v>
      </c>
      <c r="X54" s="2">
        <f>X53*(1+C54)</f>
        <v>4.488649045321524</v>
      </c>
      <c r="Y54" s="2"/>
      <c r="Z54" s="2"/>
      <c r="AA54" s="2"/>
      <c r="AB54" s="2">
        <f t="shared" si="12"/>
        <v>26.03623232904582</v>
      </c>
    </row>
    <row r="55" spans="1:28" hidden="1" outlineLevel="1" x14ac:dyDescent="0.25">
      <c r="A55">
        <v>1981</v>
      </c>
      <c r="B55" s="2">
        <v>-4.7E-2</v>
      </c>
      <c r="C55" s="2">
        <v>8.199999999999999E-2</v>
      </c>
      <c r="D55" s="2"/>
      <c r="E55" s="2">
        <f t="shared" si="11"/>
        <v>0.5</v>
      </c>
      <c r="F55" s="2">
        <f t="shared" si="2"/>
        <v>0.5</v>
      </c>
      <c r="G55" s="2"/>
      <c r="H55" s="2">
        <f t="shared" si="0"/>
        <v>1.7499999999999995E-2</v>
      </c>
      <c r="I55" s="2">
        <f t="shared" si="3"/>
        <v>-2.35E-2</v>
      </c>
      <c r="J55" s="2">
        <f t="shared" si="4"/>
        <v>4.0999999999999995E-2</v>
      </c>
      <c r="K55" s="2"/>
      <c r="L55" s="3">
        <f t="shared" si="5"/>
        <v>0</v>
      </c>
      <c r="M55" s="3">
        <f t="shared" si="13"/>
        <v>1</v>
      </c>
      <c r="N55" s="3">
        <f t="shared" si="6"/>
        <v>1</v>
      </c>
      <c r="O55" s="3">
        <f t="shared" si="7"/>
        <v>0</v>
      </c>
      <c r="P55" s="3"/>
      <c r="Q55" s="3">
        <f t="shared" si="8"/>
        <v>0</v>
      </c>
      <c r="R55" s="3">
        <f t="shared" si="9"/>
        <v>1</v>
      </c>
      <c r="S55" s="3">
        <f t="shared" si="10"/>
        <v>0</v>
      </c>
      <c r="T55" s="3">
        <f t="shared" si="10"/>
        <v>0</v>
      </c>
      <c r="U55" s="3">
        <v>0</v>
      </c>
      <c r="V55">
        <v>0</v>
      </c>
      <c r="W55" s="2">
        <f>W54*(1+B55)</f>
        <v>75.643310075491286</v>
      </c>
      <c r="X55" s="2">
        <f>X54*(1+C55)</f>
        <v>4.8567182670378894</v>
      </c>
      <c r="Y55" s="2"/>
      <c r="Z55" s="2"/>
      <c r="AA55" s="2"/>
      <c r="AB55" s="2">
        <f t="shared" si="12"/>
        <v>26.491866394804124</v>
      </c>
    </row>
    <row r="56" spans="1:28" hidden="1" outlineLevel="1" x14ac:dyDescent="0.25">
      <c r="A56">
        <v>1982</v>
      </c>
      <c r="B56" s="2">
        <v>0.20399999999999999</v>
      </c>
      <c r="C56" s="2">
        <v>0.32799999999999996</v>
      </c>
      <c r="D56" s="2"/>
      <c r="E56" s="2">
        <f t="shared" si="11"/>
        <v>0.5</v>
      </c>
      <c r="F56" s="2">
        <f t="shared" si="2"/>
        <v>0.5</v>
      </c>
      <c r="G56" s="2"/>
      <c r="H56" s="2">
        <f t="shared" si="0"/>
        <v>0.26599999999999996</v>
      </c>
      <c r="I56" s="2">
        <f t="shared" si="3"/>
        <v>0.10199999999999999</v>
      </c>
      <c r="J56" s="2">
        <f t="shared" si="4"/>
        <v>0.16399999999999998</v>
      </c>
      <c r="K56" s="2"/>
      <c r="L56" s="3">
        <f t="shared" si="5"/>
        <v>1</v>
      </c>
      <c r="M56" s="3">
        <f t="shared" si="13"/>
        <v>0</v>
      </c>
      <c r="N56" s="3">
        <f t="shared" si="6"/>
        <v>1</v>
      </c>
      <c r="O56" s="3">
        <f t="shared" si="7"/>
        <v>0</v>
      </c>
      <c r="P56" s="3"/>
      <c r="Q56" s="3">
        <f t="shared" si="8"/>
        <v>0</v>
      </c>
      <c r="R56" s="3">
        <f t="shared" si="9"/>
        <v>0</v>
      </c>
      <c r="S56" s="3">
        <f t="shared" si="10"/>
        <v>1</v>
      </c>
      <c r="T56" s="3">
        <f t="shared" si="10"/>
        <v>0</v>
      </c>
      <c r="U56" s="3">
        <v>1</v>
      </c>
      <c r="V56">
        <v>0</v>
      </c>
      <c r="W56" s="2">
        <f>W55*(1+B56)</f>
        <v>91.07454533089151</v>
      </c>
      <c r="X56" s="2">
        <f>X55*(1+C56)</f>
        <v>6.4497218586263161</v>
      </c>
      <c r="Y56" s="2"/>
      <c r="Z56" s="2"/>
      <c r="AA56" s="2"/>
      <c r="AB56" s="2">
        <f t="shared" si="12"/>
        <v>33.538702855822024</v>
      </c>
    </row>
    <row r="57" spans="1:28" hidden="1" outlineLevel="1" x14ac:dyDescent="0.25">
      <c r="A57">
        <v>1983</v>
      </c>
      <c r="B57" s="2">
        <v>0.223</v>
      </c>
      <c r="C57" s="2">
        <v>3.2000000000000001E-2</v>
      </c>
      <c r="D57" s="2"/>
      <c r="E57" s="2">
        <f t="shared" si="11"/>
        <v>0.5</v>
      </c>
      <c r="F57" s="2">
        <f t="shared" si="2"/>
        <v>0.5</v>
      </c>
      <c r="G57" s="2"/>
      <c r="H57" s="2">
        <f t="shared" si="0"/>
        <v>0.1275</v>
      </c>
      <c r="I57" s="2">
        <f t="shared" si="3"/>
        <v>0.1115</v>
      </c>
      <c r="J57" s="2">
        <f t="shared" si="4"/>
        <v>1.6E-2</v>
      </c>
      <c r="K57" s="2"/>
      <c r="L57" s="3">
        <f t="shared" si="5"/>
        <v>1</v>
      </c>
      <c r="M57" s="3">
        <f t="shared" si="13"/>
        <v>0</v>
      </c>
      <c r="N57" s="3">
        <f t="shared" si="6"/>
        <v>1</v>
      </c>
      <c r="O57" s="3">
        <f t="shared" si="7"/>
        <v>0</v>
      </c>
      <c r="P57" s="3"/>
      <c r="Q57" s="3">
        <f t="shared" si="8"/>
        <v>0</v>
      </c>
      <c r="R57" s="3">
        <f t="shared" si="9"/>
        <v>0</v>
      </c>
      <c r="S57" s="3">
        <f t="shared" si="10"/>
        <v>1</v>
      </c>
      <c r="T57" s="3">
        <f t="shared" si="10"/>
        <v>0</v>
      </c>
      <c r="U57" s="3">
        <v>0</v>
      </c>
      <c r="V57">
        <v>0</v>
      </c>
      <c r="W57" s="2">
        <f>W56*(1+B57)</f>
        <v>111.38416893968032</v>
      </c>
      <c r="X57" s="2">
        <f>X56*(1+C57)</f>
        <v>6.6561129581023586</v>
      </c>
      <c r="Y57" s="2"/>
      <c r="Z57" s="2"/>
      <c r="AA57" s="2"/>
      <c r="AB57" s="2">
        <f t="shared" si="12"/>
        <v>37.814887469939329</v>
      </c>
    </row>
    <row r="58" spans="1:28" hidden="1" outlineLevel="1" x14ac:dyDescent="0.25">
      <c r="A58">
        <v>1984</v>
      </c>
      <c r="B58" s="2">
        <v>6.0999999999999999E-2</v>
      </c>
      <c r="C58" s="2">
        <v>0.13699999999999998</v>
      </c>
      <c r="D58" s="2"/>
      <c r="E58" s="2">
        <f t="shared" si="11"/>
        <v>0.5</v>
      </c>
      <c r="F58" s="2">
        <f t="shared" si="2"/>
        <v>0.5</v>
      </c>
      <c r="G58" s="2"/>
      <c r="H58" s="2">
        <f t="shared" si="0"/>
        <v>9.8999999999999991E-2</v>
      </c>
      <c r="I58" s="2">
        <f t="shared" si="3"/>
        <v>3.0499999999999999E-2</v>
      </c>
      <c r="J58" s="2">
        <f t="shared" si="4"/>
        <v>6.8499999999999991E-2</v>
      </c>
      <c r="K58" s="2"/>
      <c r="L58" s="3">
        <f t="shared" si="5"/>
        <v>1</v>
      </c>
      <c r="M58" s="3">
        <f t="shared" si="13"/>
        <v>0</v>
      </c>
      <c r="N58" s="3">
        <f t="shared" si="6"/>
        <v>1</v>
      </c>
      <c r="O58" s="3">
        <f t="shared" si="7"/>
        <v>0</v>
      </c>
      <c r="P58" s="3"/>
      <c r="Q58" s="3">
        <f t="shared" si="8"/>
        <v>0</v>
      </c>
      <c r="R58" s="3">
        <f t="shared" si="9"/>
        <v>0</v>
      </c>
      <c r="S58" s="3">
        <f t="shared" si="10"/>
        <v>1</v>
      </c>
      <c r="T58" s="3">
        <f t="shared" si="10"/>
        <v>0</v>
      </c>
      <c r="U58" s="3">
        <v>0</v>
      </c>
      <c r="V58">
        <v>0</v>
      </c>
      <c r="W58" s="2">
        <f>W57*(1+B58)</f>
        <v>118.17860324500082</v>
      </c>
      <c r="X58" s="2">
        <f>X57*(1+C58)</f>
        <v>7.568000433362382</v>
      </c>
      <c r="Y58" s="2"/>
      <c r="Z58" s="2"/>
      <c r="AA58" s="2"/>
      <c r="AB58" s="2">
        <f t="shared" si="12"/>
        <v>41.558561329463323</v>
      </c>
    </row>
    <row r="59" spans="1:28" hidden="1" outlineLevel="1" x14ac:dyDescent="0.25">
      <c r="A59">
        <v>1985</v>
      </c>
      <c r="B59" s="2">
        <v>0.312</v>
      </c>
      <c r="C59" s="2">
        <v>0.25700000000000001</v>
      </c>
      <c r="D59" s="2"/>
      <c r="E59" s="2">
        <f t="shared" si="11"/>
        <v>0.5</v>
      </c>
      <c r="F59" s="2">
        <f t="shared" si="2"/>
        <v>0.5</v>
      </c>
      <c r="G59" s="2"/>
      <c r="H59" s="2">
        <f t="shared" si="0"/>
        <v>0.28449999999999998</v>
      </c>
      <c r="I59" s="2">
        <f t="shared" si="3"/>
        <v>0.156</v>
      </c>
      <c r="J59" s="2">
        <f t="shared" si="4"/>
        <v>0.1285</v>
      </c>
      <c r="K59" s="2"/>
      <c r="L59" s="3">
        <f t="shared" si="5"/>
        <v>1</v>
      </c>
      <c r="M59" s="3">
        <f t="shared" si="13"/>
        <v>0</v>
      </c>
      <c r="N59" s="3">
        <f t="shared" si="6"/>
        <v>1</v>
      </c>
      <c r="O59" s="3">
        <f t="shared" si="7"/>
        <v>0</v>
      </c>
      <c r="P59" s="3"/>
      <c r="Q59" s="3">
        <f t="shared" si="8"/>
        <v>0</v>
      </c>
      <c r="R59" s="3">
        <f t="shared" si="9"/>
        <v>0</v>
      </c>
      <c r="S59" s="3">
        <f t="shared" si="10"/>
        <v>1</v>
      </c>
      <c r="T59" s="3">
        <f t="shared" si="10"/>
        <v>0</v>
      </c>
      <c r="U59" s="3">
        <v>1</v>
      </c>
      <c r="V59">
        <v>0</v>
      </c>
      <c r="W59" s="2">
        <f>W58*(1+B59)</f>
        <v>155.05032745744109</v>
      </c>
      <c r="X59" s="2">
        <f>X58*(1+C59)</f>
        <v>9.5129765447365155</v>
      </c>
      <c r="Y59" s="2"/>
      <c r="Z59" s="2"/>
      <c r="AA59" s="2"/>
      <c r="AB59" s="2">
        <f t="shared" si="12"/>
        <v>53.381972027695639</v>
      </c>
    </row>
    <row r="60" spans="1:28" hidden="1" outlineLevel="1" x14ac:dyDescent="0.25">
      <c r="A60">
        <v>1986</v>
      </c>
      <c r="B60" s="2">
        <v>0.185</v>
      </c>
      <c r="C60" s="2">
        <v>0.24299999999999999</v>
      </c>
      <c r="D60" s="2"/>
      <c r="E60" s="2">
        <f t="shared" si="11"/>
        <v>0.5</v>
      </c>
      <c r="F60" s="2">
        <f t="shared" si="2"/>
        <v>0.5</v>
      </c>
      <c r="G60" s="2"/>
      <c r="H60" s="2">
        <f t="shared" si="0"/>
        <v>0.214</v>
      </c>
      <c r="I60" s="2">
        <f t="shared" si="3"/>
        <v>9.2499999999999999E-2</v>
      </c>
      <c r="J60" s="2">
        <f t="shared" si="4"/>
        <v>0.1215</v>
      </c>
      <c r="K60" s="2"/>
      <c r="L60" s="3">
        <f t="shared" si="5"/>
        <v>1</v>
      </c>
      <c r="M60" s="3">
        <f t="shared" si="13"/>
        <v>0</v>
      </c>
      <c r="N60" s="3">
        <f t="shared" si="6"/>
        <v>1</v>
      </c>
      <c r="O60" s="3">
        <f t="shared" si="7"/>
        <v>0</v>
      </c>
      <c r="P60" s="3"/>
      <c r="Q60" s="3">
        <f t="shared" si="8"/>
        <v>0</v>
      </c>
      <c r="R60" s="3">
        <f t="shared" si="9"/>
        <v>0</v>
      </c>
      <c r="S60" s="3">
        <f t="shared" si="10"/>
        <v>1</v>
      </c>
      <c r="T60" s="3">
        <f t="shared" si="10"/>
        <v>0</v>
      </c>
      <c r="U60" s="3">
        <v>1</v>
      </c>
      <c r="V60">
        <v>0</v>
      </c>
      <c r="W60" s="2">
        <f>W59*(1+B60)</f>
        <v>183.7346380370677</v>
      </c>
      <c r="X60" s="2">
        <f>X59*(1+C60)</f>
        <v>11.824629845107488</v>
      </c>
      <c r="Y60" s="2"/>
      <c r="Z60" s="2"/>
      <c r="AA60" s="2"/>
      <c r="AB60" s="2">
        <f t="shared" si="12"/>
        <v>64.805714041622508</v>
      </c>
    </row>
    <row r="61" spans="1:28" hidden="1" outlineLevel="1" x14ac:dyDescent="0.25">
      <c r="A61">
        <v>1987</v>
      </c>
      <c r="B61" s="2">
        <v>5.7999999999999996E-2</v>
      </c>
      <c r="C61" s="2">
        <v>-0.05</v>
      </c>
      <c r="D61" s="2"/>
      <c r="E61" s="2">
        <f t="shared" si="11"/>
        <v>0.5</v>
      </c>
      <c r="F61" s="2">
        <f t="shared" si="2"/>
        <v>0.5</v>
      </c>
      <c r="G61" s="2"/>
      <c r="H61" s="2">
        <f t="shared" si="0"/>
        <v>3.9999999999999966E-3</v>
      </c>
      <c r="I61" s="2">
        <f t="shared" si="3"/>
        <v>2.8999999999999998E-2</v>
      </c>
      <c r="J61" s="2">
        <f t="shared" si="4"/>
        <v>-2.5000000000000001E-2</v>
      </c>
      <c r="K61" s="2"/>
      <c r="L61" s="3">
        <f t="shared" si="5"/>
        <v>1</v>
      </c>
      <c r="M61" s="3">
        <f t="shared" si="13"/>
        <v>0</v>
      </c>
      <c r="N61" s="3">
        <f t="shared" si="6"/>
        <v>0</v>
      </c>
      <c r="O61" s="3">
        <f t="shared" si="7"/>
        <v>1</v>
      </c>
      <c r="P61" s="3"/>
      <c r="Q61" s="3">
        <f t="shared" si="8"/>
        <v>1</v>
      </c>
      <c r="R61" s="3">
        <f t="shared" si="9"/>
        <v>0</v>
      </c>
      <c r="S61" s="3">
        <f t="shared" si="10"/>
        <v>0</v>
      </c>
      <c r="T61" s="3">
        <f t="shared" si="10"/>
        <v>0</v>
      </c>
      <c r="U61" s="3">
        <v>0</v>
      </c>
      <c r="V61">
        <v>0</v>
      </c>
      <c r="W61" s="2">
        <f>W60*(1+B61)</f>
        <v>194.39124704321765</v>
      </c>
      <c r="X61" s="2">
        <f>X60*(1+C61)</f>
        <v>11.233398352852113</v>
      </c>
      <c r="Y61" s="2"/>
      <c r="Z61" s="2"/>
      <c r="AA61" s="2"/>
      <c r="AB61" s="2">
        <f t="shared" si="12"/>
        <v>65.064936897788996</v>
      </c>
    </row>
    <row r="62" spans="1:28" hidden="1" outlineLevel="1" x14ac:dyDescent="0.25">
      <c r="A62">
        <v>1988</v>
      </c>
      <c r="B62" s="2">
        <v>0.16600000000000001</v>
      </c>
      <c r="C62" s="2">
        <v>8.199999999999999E-2</v>
      </c>
      <c r="D62" s="2"/>
      <c r="E62" s="2">
        <f t="shared" si="11"/>
        <v>0.5</v>
      </c>
      <c r="F62" s="2">
        <f t="shared" si="2"/>
        <v>0.5</v>
      </c>
      <c r="G62" s="2"/>
      <c r="H62" s="2">
        <f t="shared" si="0"/>
        <v>0.124</v>
      </c>
      <c r="I62" s="2">
        <f t="shared" si="3"/>
        <v>8.3000000000000004E-2</v>
      </c>
      <c r="J62" s="2">
        <f t="shared" si="4"/>
        <v>4.0999999999999995E-2</v>
      </c>
      <c r="K62" s="2"/>
      <c r="L62" s="3">
        <f t="shared" si="5"/>
        <v>1</v>
      </c>
      <c r="M62" s="3">
        <f t="shared" si="13"/>
        <v>0</v>
      </c>
      <c r="N62" s="3">
        <f t="shared" si="6"/>
        <v>1</v>
      </c>
      <c r="O62" s="3">
        <f t="shared" si="7"/>
        <v>0</v>
      </c>
      <c r="P62" s="3"/>
      <c r="Q62" s="3">
        <f t="shared" si="8"/>
        <v>0</v>
      </c>
      <c r="R62" s="3">
        <f t="shared" si="9"/>
        <v>0</v>
      </c>
      <c r="S62" s="3">
        <f t="shared" si="10"/>
        <v>1</v>
      </c>
      <c r="T62" s="3">
        <f t="shared" si="10"/>
        <v>0</v>
      </c>
      <c r="U62" s="3">
        <v>0</v>
      </c>
      <c r="V62">
        <v>0</v>
      </c>
      <c r="W62" s="2">
        <f>W61*(1+B62)</f>
        <v>226.66019405239177</v>
      </c>
      <c r="X62" s="2">
        <f>X61*(1+C62)</f>
        <v>12.154537017785987</v>
      </c>
      <c r="Y62" s="2"/>
      <c r="Z62" s="2"/>
      <c r="AA62" s="2"/>
      <c r="AB62" s="2">
        <f t="shared" si="12"/>
        <v>73.132989073114842</v>
      </c>
    </row>
    <row r="63" spans="1:28" hidden="1" outlineLevel="1" x14ac:dyDescent="0.25">
      <c r="A63">
        <v>1989</v>
      </c>
      <c r="B63" s="2">
        <v>0.317</v>
      </c>
      <c r="C63" s="2">
        <v>0.17699999999999999</v>
      </c>
      <c r="D63" s="2"/>
      <c r="E63" s="2">
        <f t="shared" si="11"/>
        <v>0.5</v>
      </c>
      <c r="F63" s="2">
        <f t="shared" si="2"/>
        <v>0.5</v>
      </c>
      <c r="G63" s="2"/>
      <c r="H63" s="2">
        <f t="shared" si="0"/>
        <v>0.247</v>
      </c>
      <c r="I63" s="2">
        <f t="shared" si="3"/>
        <v>0.1585</v>
      </c>
      <c r="J63" s="2">
        <f t="shared" si="4"/>
        <v>8.8499999999999995E-2</v>
      </c>
      <c r="K63" s="2"/>
      <c r="L63" s="3">
        <f t="shared" si="5"/>
        <v>1</v>
      </c>
      <c r="M63" s="3">
        <f t="shared" si="13"/>
        <v>0</v>
      </c>
      <c r="N63" s="3">
        <f t="shared" si="6"/>
        <v>1</v>
      </c>
      <c r="O63" s="3">
        <f t="shared" si="7"/>
        <v>0</v>
      </c>
      <c r="P63" s="3"/>
      <c r="Q63" s="3">
        <f t="shared" si="8"/>
        <v>0</v>
      </c>
      <c r="R63" s="3">
        <f t="shared" si="9"/>
        <v>0</v>
      </c>
      <c r="S63" s="3">
        <f t="shared" si="10"/>
        <v>1</v>
      </c>
      <c r="T63" s="3">
        <f t="shared" si="10"/>
        <v>0</v>
      </c>
      <c r="U63" s="3">
        <v>1</v>
      </c>
      <c r="V63">
        <v>0</v>
      </c>
      <c r="W63" s="2">
        <f>W62*(1+B63)</f>
        <v>298.51147556699993</v>
      </c>
      <c r="X63" s="2">
        <f>X62*(1+C63)</f>
        <v>14.305890069934108</v>
      </c>
      <c r="Y63" s="2"/>
      <c r="Z63" s="2"/>
      <c r="AA63" s="2"/>
      <c r="AB63" s="2">
        <f t="shared" si="12"/>
        <v>91.196837374174194</v>
      </c>
    </row>
    <row r="64" spans="1:28" hidden="1" outlineLevel="1" x14ac:dyDescent="0.25">
      <c r="A64">
        <v>1990</v>
      </c>
      <c r="B64" s="2">
        <v>-3.1E-2</v>
      </c>
      <c r="C64" s="2">
        <v>6.2E-2</v>
      </c>
      <c r="D64" s="2"/>
      <c r="E64" s="2">
        <f t="shared" si="11"/>
        <v>0.5</v>
      </c>
      <c r="F64" s="2">
        <f t="shared" si="2"/>
        <v>0.5</v>
      </c>
      <c r="G64" s="2"/>
      <c r="H64" s="2">
        <f t="shared" si="0"/>
        <v>1.55E-2</v>
      </c>
      <c r="I64" s="2">
        <f t="shared" si="3"/>
        <v>-1.55E-2</v>
      </c>
      <c r="J64" s="2">
        <f t="shared" si="4"/>
        <v>3.1E-2</v>
      </c>
      <c r="K64" s="2"/>
      <c r="L64" s="3">
        <f t="shared" si="5"/>
        <v>0</v>
      </c>
      <c r="M64" s="3">
        <f t="shared" si="13"/>
        <v>1</v>
      </c>
      <c r="N64" s="3">
        <f t="shared" si="6"/>
        <v>1</v>
      </c>
      <c r="O64" s="3">
        <f t="shared" si="7"/>
        <v>0</v>
      </c>
      <c r="P64" s="3"/>
      <c r="Q64" s="3">
        <f t="shared" si="8"/>
        <v>0</v>
      </c>
      <c r="R64" s="3">
        <f t="shared" si="9"/>
        <v>1</v>
      </c>
      <c r="S64" s="3">
        <f t="shared" si="10"/>
        <v>0</v>
      </c>
      <c r="T64" s="3">
        <f t="shared" si="10"/>
        <v>0</v>
      </c>
      <c r="U64" s="3">
        <v>0</v>
      </c>
      <c r="V64">
        <v>0</v>
      </c>
      <c r="W64" s="2">
        <f>W63*(1+B64)</f>
        <v>289.25761982442293</v>
      </c>
      <c r="X64" s="2">
        <f>X63*(1+C64)</f>
        <v>15.192855254270023</v>
      </c>
      <c r="Y64" s="2"/>
      <c r="Z64" s="2"/>
      <c r="AA64" s="2"/>
      <c r="AB64" s="2">
        <f t="shared" si="12"/>
        <v>92.610388353473894</v>
      </c>
    </row>
    <row r="65" spans="1:28" hidden="1" outlineLevel="1" x14ac:dyDescent="0.25">
      <c r="A65">
        <v>1991</v>
      </c>
      <c r="B65" s="2">
        <v>0.30499999999999999</v>
      </c>
      <c r="C65" s="2">
        <v>0.15</v>
      </c>
      <c r="D65" s="2"/>
      <c r="E65" s="2">
        <f t="shared" si="11"/>
        <v>0.5</v>
      </c>
      <c r="F65" s="2">
        <f t="shared" si="2"/>
        <v>0.5</v>
      </c>
      <c r="G65" s="2"/>
      <c r="H65" s="2">
        <f t="shared" si="0"/>
        <v>0.22749999999999998</v>
      </c>
      <c r="I65" s="2">
        <f t="shared" si="3"/>
        <v>0.1525</v>
      </c>
      <c r="J65" s="2">
        <f t="shared" si="4"/>
        <v>7.4999999999999997E-2</v>
      </c>
      <c r="K65" s="2"/>
      <c r="L65" s="3">
        <f t="shared" si="5"/>
        <v>1</v>
      </c>
      <c r="M65" s="3">
        <f t="shared" si="13"/>
        <v>0</v>
      </c>
      <c r="N65" s="3">
        <f t="shared" si="6"/>
        <v>1</v>
      </c>
      <c r="O65" s="3">
        <f t="shared" si="7"/>
        <v>0</v>
      </c>
      <c r="P65" s="3"/>
      <c r="Q65" s="3">
        <f t="shared" si="8"/>
        <v>0</v>
      </c>
      <c r="R65" s="3">
        <f t="shared" si="9"/>
        <v>0</v>
      </c>
      <c r="S65" s="3">
        <f t="shared" si="10"/>
        <v>1</v>
      </c>
      <c r="T65" s="3">
        <f t="shared" si="10"/>
        <v>0</v>
      </c>
      <c r="U65" s="3">
        <v>1</v>
      </c>
      <c r="V65">
        <v>0</v>
      </c>
      <c r="W65" s="2">
        <f>W64*(1+B65)</f>
        <v>377.48119387087189</v>
      </c>
      <c r="X65" s="2">
        <f>X64*(1+C65)</f>
        <v>17.471783542410524</v>
      </c>
      <c r="Y65" s="2"/>
      <c r="Z65" s="2"/>
      <c r="AA65" s="2"/>
      <c r="AB65" s="2">
        <f t="shared" si="12"/>
        <v>113.67925170388921</v>
      </c>
    </row>
    <row r="66" spans="1:28" hidden="1" outlineLevel="1" x14ac:dyDescent="0.25">
      <c r="A66">
        <v>1992</v>
      </c>
      <c r="B66" s="2">
        <v>7.5999999999999998E-2</v>
      </c>
      <c r="C66" s="2">
        <v>9.4E-2</v>
      </c>
      <c r="D66" s="2"/>
      <c r="E66" s="2">
        <f t="shared" si="11"/>
        <v>0.5</v>
      </c>
      <c r="F66" s="2">
        <f t="shared" si="2"/>
        <v>0.5</v>
      </c>
      <c r="G66" s="2"/>
      <c r="H66" s="2">
        <f t="shared" ref="H66:H96" si="14">I66+J66</f>
        <v>8.4999999999999992E-2</v>
      </c>
      <c r="I66" s="2">
        <f t="shared" si="3"/>
        <v>3.7999999999999999E-2</v>
      </c>
      <c r="J66" s="2">
        <f t="shared" si="4"/>
        <v>4.7E-2</v>
      </c>
      <c r="K66" s="2"/>
      <c r="L66" s="3">
        <f t="shared" si="5"/>
        <v>1</v>
      </c>
      <c r="M66" s="3">
        <f t="shared" si="13"/>
        <v>0</v>
      </c>
      <c r="N66" s="3">
        <f t="shared" si="6"/>
        <v>1</v>
      </c>
      <c r="O66" s="3">
        <f t="shared" si="7"/>
        <v>0</v>
      </c>
      <c r="P66" s="3"/>
      <c r="Q66" s="3">
        <f t="shared" si="8"/>
        <v>0</v>
      </c>
      <c r="R66" s="3">
        <f t="shared" si="9"/>
        <v>0</v>
      </c>
      <c r="S66" s="3">
        <f t="shared" si="10"/>
        <v>1</v>
      </c>
      <c r="T66" s="3">
        <f t="shared" si="10"/>
        <v>0</v>
      </c>
      <c r="U66" s="3">
        <v>0</v>
      </c>
      <c r="V66">
        <v>0</v>
      </c>
      <c r="W66" s="2">
        <f>W65*(1+B66)</f>
        <v>406.16976460505816</v>
      </c>
      <c r="X66" s="2">
        <f>X65*(1+C66)</f>
        <v>19.114131195397114</v>
      </c>
      <c r="Y66" s="2"/>
      <c r="Z66" s="2"/>
      <c r="AA66" s="2"/>
      <c r="AB66" s="2">
        <f t="shared" si="12"/>
        <v>123.34198809871978</v>
      </c>
    </row>
    <row r="67" spans="1:28" hidden="1" outlineLevel="1" x14ac:dyDescent="0.25">
      <c r="A67">
        <v>1993</v>
      </c>
      <c r="B67" s="2">
        <v>0.10099999999999999</v>
      </c>
      <c r="C67" s="2">
        <v>0.14199999999999999</v>
      </c>
      <c r="D67" s="2"/>
      <c r="E67" s="2">
        <f t="shared" si="11"/>
        <v>0.5</v>
      </c>
      <c r="F67" s="2">
        <f t="shared" ref="F67:F96" si="15">1-E67</f>
        <v>0.5</v>
      </c>
      <c r="G67" s="2"/>
      <c r="H67" s="2">
        <f t="shared" si="14"/>
        <v>0.1215</v>
      </c>
      <c r="I67" s="2">
        <f t="shared" ref="I67:I96" si="16">B67*E67</f>
        <v>5.0499999999999996E-2</v>
      </c>
      <c r="J67" s="2">
        <f t="shared" ref="J67:J96" si="17">C67*F67</f>
        <v>7.0999999999999994E-2</v>
      </c>
      <c r="K67" s="2"/>
      <c r="L67" s="3">
        <f t="shared" ref="L67:L96" si="18">IF(B67&gt;0,1,0)</f>
        <v>1</v>
      </c>
      <c r="M67" s="3">
        <f t="shared" si="13"/>
        <v>0</v>
      </c>
      <c r="N67" s="3">
        <f t="shared" ref="N67:N96" si="19">IF(C67&gt;0,1,0)</f>
        <v>1</v>
      </c>
      <c r="O67" s="3">
        <f t="shared" ref="O67:O96" si="20">IF(C67&lt;0,1,0)</f>
        <v>0</v>
      </c>
      <c r="P67" s="3"/>
      <c r="Q67" s="3">
        <f t="shared" ref="Q67:Q96" si="21">IF(L67+O67=2,1,0)</f>
        <v>0</v>
      </c>
      <c r="R67" s="3">
        <f t="shared" ref="R67:R96" si="22">IF(M67+N67=2,1,0)</f>
        <v>0</v>
      </c>
      <c r="S67" s="3">
        <f t="shared" ref="S67:T96" si="23">IF(L67+N67=2,1,0)</f>
        <v>1</v>
      </c>
      <c r="T67" s="3">
        <f t="shared" si="23"/>
        <v>0</v>
      </c>
      <c r="U67" s="3">
        <v>1</v>
      </c>
      <c r="V67">
        <v>0</v>
      </c>
      <c r="W67" s="2">
        <f>W66*(1+B67)</f>
        <v>447.19291083016901</v>
      </c>
      <c r="X67" s="2">
        <f>X66*(1+C67)</f>
        <v>21.828337825143503</v>
      </c>
      <c r="Y67" s="2"/>
      <c r="Z67" s="2"/>
      <c r="AA67" s="2"/>
      <c r="AB67" s="2">
        <f t="shared" si="12"/>
        <v>138.32803965271424</v>
      </c>
    </row>
    <row r="68" spans="1:28" hidden="1" outlineLevel="1" x14ac:dyDescent="0.25">
      <c r="A68">
        <v>1994</v>
      </c>
      <c r="B68" s="2">
        <v>1.3000000000000001E-2</v>
      </c>
      <c r="C68" s="2">
        <v>-0.08</v>
      </c>
      <c r="D68" s="2"/>
      <c r="E68" s="2">
        <f t="shared" ref="E68:E96" si="24">E67</f>
        <v>0.5</v>
      </c>
      <c r="F68" s="2">
        <f t="shared" si="15"/>
        <v>0.5</v>
      </c>
      <c r="G68" s="2"/>
      <c r="H68" s="2">
        <f t="shared" si="14"/>
        <v>-3.3500000000000002E-2</v>
      </c>
      <c r="I68" s="2">
        <f t="shared" si="16"/>
        <v>6.5000000000000006E-3</v>
      </c>
      <c r="J68" s="2">
        <f t="shared" si="17"/>
        <v>-0.04</v>
      </c>
      <c r="K68" s="2"/>
      <c r="L68" s="3">
        <f t="shared" si="18"/>
        <v>1</v>
      </c>
      <c r="M68" s="3">
        <f t="shared" si="13"/>
        <v>0</v>
      </c>
      <c r="N68" s="3">
        <f t="shared" si="19"/>
        <v>0</v>
      </c>
      <c r="O68" s="3">
        <f t="shared" si="20"/>
        <v>1</v>
      </c>
      <c r="P68" s="3"/>
      <c r="Q68" s="3">
        <f t="shared" si="21"/>
        <v>1</v>
      </c>
      <c r="R68" s="3">
        <f t="shared" si="22"/>
        <v>0</v>
      </c>
      <c r="S68" s="3">
        <f t="shared" si="23"/>
        <v>0</v>
      </c>
      <c r="T68" s="3">
        <f t="shared" si="23"/>
        <v>0</v>
      </c>
      <c r="U68" s="3">
        <v>0</v>
      </c>
      <c r="V68">
        <v>0</v>
      </c>
      <c r="W68" s="2">
        <f>W67*(1+B68)</f>
        <v>453.00641867096118</v>
      </c>
      <c r="X68" s="2">
        <f>X67*(1+C68)</f>
        <v>20.082070799132023</v>
      </c>
      <c r="Y68" s="2"/>
      <c r="Z68" s="2"/>
      <c r="AA68" s="2"/>
      <c r="AB68" s="2">
        <f t="shared" ref="AB68:AB96" si="25">AB67*(1+H68)</f>
        <v>133.69405032434832</v>
      </c>
    </row>
    <row r="69" spans="1:28" hidden="1" outlineLevel="1" x14ac:dyDescent="0.25">
      <c r="A69">
        <v>1995</v>
      </c>
      <c r="B69" s="2">
        <v>0.376</v>
      </c>
      <c r="C69" s="2">
        <v>0.23499999999999999</v>
      </c>
      <c r="D69" s="2"/>
      <c r="E69" s="2">
        <f t="shared" si="24"/>
        <v>0.5</v>
      </c>
      <c r="F69" s="2">
        <f t="shared" si="15"/>
        <v>0.5</v>
      </c>
      <c r="G69" s="2"/>
      <c r="H69" s="2">
        <f t="shared" si="14"/>
        <v>0.30549999999999999</v>
      </c>
      <c r="I69" s="2">
        <f t="shared" si="16"/>
        <v>0.188</v>
      </c>
      <c r="J69" s="2">
        <f t="shared" si="17"/>
        <v>0.11749999999999999</v>
      </c>
      <c r="K69" s="2"/>
      <c r="L69" s="3">
        <f t="shared" si="18"/>
        <v>1</v>
      </c>
      <c r="M69" s="3">
        <f t="shared" si="13"/>
        <v>0</v>
      </c>
      <c r="N69" s="3">
        <f t="shared" si="19"/>
        <v>1</v>
      </c>
      <c r="O69" s="3">
        <f t="shared" si="20"/>
        <v>0</v>
      </c>
      <c r="P69" s="3"/>
      <c r="Q69" s="3">
        <f t="shared" si="21"/>
        <v>0</v>
      </c>
      <c r="R69" s="3">
        <f t="shared" si="22"/>
        <v>0</v>
      </c>
      <c r="S69" s="3">
        <f t="shared" si="23"/>
        <v>1</v>
      </c>
      <c r="T69" s="3">
        <f t="shared" si="23"/>
        <v>0</v>
      </c>
      <c r="U69" s="3">
        <v>1</v>
      </c>
      <c r="V69">
        <v>0</v>
      </c>
      <c r="W69" s="2">
        <f>W68*(1+B69)</f>
        <v>623.33683209124251</v>
      </c>
      <c r="X69" s="2">
        <f>X68*(1+C69)</f>
        <v>24.801357436928047</v>
      </c>
      <c r="Y69" s="2"/>
      <c r="Z69" s="2"/>
      <c r="AA69" s="2"/>
      <c r="AB69" s="2">
        <f t="shared" si="25"/>
        <v>174.53758269843672</v>
      </c>
    </row>
    <row r="70" spans="1:28" hidden="1" outlineLevel="1" x14ac:dyDescent="0.25">
      <c r="A70">
        <v>1996</v>
      </c>
      <c r="B70" s="2">
        <v>0.23</v>
      </c>
      <c r="C70" s="2">
        <v>1.3999999999999999E-2</v>
      </c>
      <c r="D70" s="2"/>
      <c r="E70" s="2">
        <f t="shared" si="24"/>
        <v>0.5</v>
      </c>
      <c r="F70" s="2">
        <f t="shared" si="15"/>
        <v>0.5</v>
      </c>
      <c r="G70" s="2"/>
      <c r="H70" s="2">
        <f t="shared" si="14"/>
        <v>0.122</v>
      </c>
      <c r="I70" s="2">
        <f t="shared" si="16"/>
        <v>0.115</v>
      </c>
      <c r="J70" s="2">
        <f t="shared" si="17"/>
        <v>6.9999999999999993E-3</v>
      </c>
      <c r="K70" s="2"/>
      <c r="L70" s="3">
        <f t="shared" si="18"/>
        <v>1</v>
      </c>
      <c r="M70" s="3">
        <f t="shared" si="13"/>
        <v>0</v>
      </c>
      <c r="N70" s="3">
        <f t="shared" si="19"/>
        <v>1</v>
      </c>
      <c r="O70" s="3">
        <f t="shared" si="20"/>
        <v>0</v>
      </c>
      <c r="P70" s="3"/>
      <c r="Q70" s="3">
        <f t="shared" si="21"/>
        <v>0</v>
      </c>
      <c r="R70" s="3">
        <f t="shared" si="22"/>
        <v>0</v>
      </c>
      <c r="S70" s="3">
        <f t="shared" si="23"/>
        <v>1</v>
      </c>
      <c r="T70" s="3">
        <f t="shared" si="23"/>
        <v>0</v>
      </c>
      <c r="U70" s="3">
        <v>0</v>
      </c>
      <c r="V70">
        <v>0</v>
      </c>
      <c r="W70" s="2">
        <f>W69*(1+B70)</f>
        <v>766.70430347222828</v>
      </c>
      <c r="X70" s="2">
        <f>X69*(1+C70)</f>
        <v>25.148576441045041</v>
      </c>
      <c r="Y70" s="2"/>
      <c r="Z70" s="2"/>
      <c r="AA70" s="2"/>
      <c r="AB70" s="2">
        <f t="shared" si="25"/>
        <v>195.831167787646</v>
      </c>
    </row>
    <row r="71" spans="1:28" hidden="1" outlineLevel="1" x14ac:dyDescent="0.25">
      <c r="A71">
        <v>1997</v>
      </c>
      <c r="B71" s="2">
        <v>0.33399999999999996</v>
      </c>
      <c r="C71" s="2">
        <v>9.9000000000000005E-2</v>
      </c>
      <c r="D71" s="2"/>
      <c r="E71" s="2">
        <f t="shared" si="24"/>
        <v>0.5</v>
      </c>
      <c r="F71" s="2">
        <f t="shared" si="15"/>
        <v>0.5</v>
      </c>
      <c r="G71" s="2"/>
      <c r="H71" s="2">
        <f t="shared" si="14"/>
        <v>0.21649999999999997</v>
      </c>
      <c r="I71" s="2">
        <f t="shared" si="16"/>
        <v>0.16699999999999998</v>
      </c>
      <c r="J71" s="2">
        <f t="shared" si="17"/>
        <v>4.9500000000000002E-2</v>
      </c>
      <c r="K71" s="2"/>
      <c r="L71" s="3">
        <f t="shared" si="18"/>
        <v>1</v>
      </c>
      <c r="M71" s="3">
        <f t="shared" ref="M71:M96" si="26">IF(B71&lt;0,1,0)</f>
        <v>0</v>
      </c>
      <c r="N71" s="3">
        <f t="shared" si="19"/>
        <v>1</v>
      </c>
      <c r="O71" s="3">
        <f t="shared" si="20"/>
        <v>0</v>
      </c>
      <c r="P71" s="3"/>
      <c r="Q71" s="3">
        <f t="shared" si="21"/>
        <v>0</v>
      </c>
      <c r="R71" s="3">
        <f t="shared" si="22"/>
        <v>0</v>
      </c>
      <c r="S71" s="3">
        <f t="shared" si="23"/>
        <v>1</v>
      </c>
      <c r="T71" s="3">
        <f t="shared" si="23"/>
        <v>0</v>
      </c>
      <c r="U71" s="3">
        <v>0</v>
      </c>
      <c r="V71">
        <v>0</v>
      </c>
      <c r="W71" s="2">
        <f>W70*(1+B71)</f>
        <v>1022.7835408319526</v>
      </c>
      <c r="X71" s="2">
        <f>X70*(1+C71)</f>
        <v>27.638285508708499</v>
      </c>
      <c r="Y71" s="2"/>
      <c r="Z71" s="2"/>
      <c r="AA71" s="2"/>
      <c r="AB71" s="2">
        <f t="shared" si="25"/>
        <v>238.22861561367134</v>
      </c>
    </row>
    <row r="72" spans="1:28" hidden="1" outlineLevel="1" x14ac:dyDescent="0.25">
      <c r="A72">
        <v>1998</v>
      </c>
      <c r="B72" s="2">
        <v>0.28600000000000003</v>
      </c>
      <c r="C72" s="2">
        <v>0.14899999999999999</v>
      </c>
      <c r="D72" s="2"/>
      <c r="E72" s="2">
        <f t="shared" si="24"/>
        <v>0.5</v>
      </c>
      <c r="F72" s="2">
        <f t="shared" si="15"/>
        <v>0.5</v>
      </c>
      <c r="G72" s="2"/>
      <c r="H72" s="2">
        <f t="shared" si="14"/>
        <v>0.21750000000000003</v>
      </c>
      <c r="I72" s="2">
        <f t="shared" si="16"/>
        <v>0.14300000000000002</v>
      </c>
      <c r="J72" s="2">
        <f t="shared" si="17"/>
        <v>7.4499999999999997E-2</v>
      </c>
      <c r="K72" s="2"/>
      <c r="L72" s="3">
        <f t="shared" si="18"/>
        <v>1</v>
      </c>
      <c r="M72" s="3">
        <f t="shared" si="26"/>
        <v>0</v>
      </c>
      <c r="N72" s="3">
        <f t="shared" si="19"/>
        <v>1</v>
      </c>
      <c r="O72" s="3">
        <f t="shared" si="20"/>
        <v>0</v>
      </c>
      <c r="P72" s="3"/>
      <c r="Q72" s="3">
        <f t="shared" si="21"/>
        <v>0</v>
      </c>
      <c r="R72" s="3">
        <f t="shared" si="22"/>
        <v>0</v>
      </c>
      <c r="S72" s="3">
        <f t="shared" si="23"/>
        <v>1</v>
      </c>
      <c r="T72" s="3">
        <f t="shared" si="23"/>
        <v>0</v>
      </c>
      <c r="U72" s="3">
        <v>1</v>
      </c>
      <c r="V72">
        <v>0</v>
      </c>
      <c r="W72" s="2">
        <f>W71*(1+B72)</f>
        <v>1315.299633509891</v>
      </c>
      <c r="X72" s="2">
        <f>X71*(1+C72)</f>
        <v>31.756390049506066</v>
      </c>
      <c r="Y72" s="2"/>
      <c r="Z72" s="2"/>
      <c r="AA72" s="2"/>
      <c r="AB72" s="2">
        <f t="shared" si="25"/>
        <v>290.04333950964485</v>
      </c>
    </row>
    <row r="73" spans="1:28" hidden="1" outlineLevel="1" x14ac:dyDescent="0.25">
      <c r="A73">
        <v>1999</v>
      </c>
      <c r="B73" s="2">
        <v>0.21</v>
      </c>
      <c r="C73" s="2">
        <v>-8.3000000000000004E-2</v>
      </c>
      <c r="D73" s="2"/>
      <c r="E73" s="2">
        <f t="shared" si="24"/>
        <v>0.5</v>
      </c>
      <c r="F73" s="2">
        <f t="shared" si="15"/>
        <v>0.5</v>
      </c>
      <c r="G73" s="2"/>
      <c r="H73" s="2">
        <f t="shared" si="14"/>
        <v>6.3500000000000001E-2</v>
      </c>
      <c r="I73" s="2">
        <f t="shared" si="16"/>
        <v>0.105</v>
      </c>
      <c r="J73" s="2">
        <f t="shared" si="17"/>
        <v>-4.1500000000000002E-2</v>
      </c>
      <c r="K73" s="2"/>
      <c r="L73" s="3">
        <f t="shared" si="18"/>
        <v>1</v>
      </c>
      <c r="M73" s="3">
        <f t="shared" si="26"/>
        <v>0</v>
      </c>
      <c r="N73" s="3">
        <f t="shared" si="19"/>
        <v>0</v>
      </c>
      <c r="O73" s="3">
        <f t="shared" si="20"/>
        <v>1</v>
      </c>
      <c r="P73" s="3"/>
      <c r="Q73" s="3">
        <f t="shared" si="21"/>
        <v>1</v>
      </c>
      <c r="R73" s="3">
        <f t="shared" si="22"/>
        <v>0</v>
      </c>
      <c r="S73" s="3">
        <f t="shared" si="23"/>
        <v>0</v>
      </c>
      <c r="T73" s="3">
        <f t="shared" si="23"/>
        <v>0</v>
      </c>
      <c r="U73" s="3">
        <v>0</v>
      </c>
      <c r="V73">
        <v>0</v>
      </c>
      <c r="W73" s="2">
        <f>W72*(1+B73)</f>
        <v>1591.512556546968</v>
      </c>
      <c r="X73" s="2">
        <f>X72*(1+C73)</f>
        <v>29.120609675397063</v>
      </c>
      <c r="Y73" s="2"/>
      <c r="Z73" s="2"/>
      <c r="AA73" s="2"/>
      <c r="AB73" s="2">
        <f t="shared" si="25"/>
        <v>308.46109156850724</v>
      </c>
    </row>
    <row r="74" spans="1:28" hidden="1" outlineLevel="1" x14ac:dyDescent="0.25">
      <c r="A74">
        <v>2000</v>
      </c>
      <c r="B74" s="2">
        <v>-9.0999999999999998E-2</v>
      </c>
      <c r="C74" s="2">
        <v>0.16699999999999998</v>
      </c>
      <c r="D74" s="2"/>
      <c r="E74" s="2">
        <f t="shared" si="24"/>
        <v>0.5</v>
      </c>
      <c r="F74" s="2">
        <f t="shared" si="15"/>
        <v>0.5</v>
      </c>
      <c r="G74" s="2"/>
      <c r="H74" s="2">
        <f t="shared" si="14"/>
        <v>3.7999999999999992E-2</v>
      </c>
      <c r="I74" s="2">
        <f t="shared" si="16"/>
        <v>-4.5499999999999999E-2</v>
      </c>
      <c r="J74" s="2">
        <f t="shared" si="17"/>
        <v>8.3499999999999991E-2</v>
      </c>
      <c r="K74" s="2"/>
      <c r="L74" s="3">
        <f t="shared" si="18"/>
        <v>0</v>
      </c>
      <c r="M74" s="3">
        <f t="shared" si="26"/>
        <v>1</v>
      </c>
      <c r="N74" s="3">
        <f t="shared" si="19"/>
        <v>1</v>
      </c>
      <c r="O74" s="3">
        <f t="shared" si="20"/>
        <v>0</v>
      </c>
      <c r="P74" s="3"/>
      <c r="Q74" s="3">
        <f t="shared" si="21"/>
        <v>0</v>
      </c>
      <c r="R74" s="3">
        <f t="shared" si="22"/>
        <v>1</v>
      </c>
      <c r="S74" s="3">
        <f t="shared" si="23"/>
        <v>0</v>
      </c>
      <c r="T74" s="3">
        <f t="shared" si="23"/>
        <v>0</v>
      </c>
      <c r="U74" s="3">
        <v>0</v>
      </c>
      <c r="V74">
        <v>0</v>
      </c>
      <c r="W74" s="2">
        <f>W73*(1+B74)</f>
        <v>1446.684913901194</v>
      </c>
      <c r="X74" s="2">
        <f>X73*(1+C74)</f>
        <v>33.983751491188372</v>
      </c>
      <c r="Y74" s="2"/>
      <c r="Z74" s="2"/>
      <c r="AA74" s="2"/>
      <c r="AB74" s="2">
        <f t="shared" si="25"/>
        <v>320.18261304811051</v>
      </c>
    </row>
    <row r="75" spans="1:28" hidden="1" outlineLevel="1" x14ac:dyDescent="0.25">
      <c r="A75">
        <v>2001</v>
      </c>
      <c r="B75" s="2">
        <v>-0.11900000000000001</v>
      </c>
      <c r="C75" s="2">
        <v>5.5999999999999994E-2</v>
      </c>
      <c r="D75" s="2"/>
      <c r="E75" s="2">
        <f t="shared" si="24"/>
        <v>0.5</v>
      </c>
      <c r="F75" s="2">
        <f t="shared" si="15"/>
        <v>0.5</v>
      </c>
      <c r="G75" s="2"/>
      <c r="H75" s="2">
        <f t="shared" si="14"/>
        <v>-3.1500000000000007E-2</v>
      </c>
      <c r="I75" s="2">
        <f t="shared" si="16"/>
        <v>-5.9500000000000004E-2</v>
      </c>
      <c r="J75" s="2">
        <f t="shared" si="17"/>
        <v>2.7999999999999997E-2</v>
      </c>
      <c r="K75" s="2"/>
      <c r="L75" s="3">
        <f t="shared" si="18"/>
        <v>0</v>
      </c>
      <c r="M75" s="3">
        <f t="shared" si="26"/>
        <v>1</v>
      </c>
      <c r="N75" s="3">
        <f t="shared" si="19"/>
        <v>1</v>
      </c>
      <c r="O75" s="3">
        <f t="shared" si="20"/>
        <v>0</v>
      </c>
      <c r="P75" s="3"/>
      <c r="Q75" s="3">
        <f t="shared" si="21"/>
        <v>0</v>
      </c>
      <c r="R75" s="3">
        <f t="shared" si="22"/>
        <v>1</v>
      </c>
      <c r="S75" s="3">
        <f t="shared" si="23"/>
        <v>0</v>
      </c>
      <c r="T75" s="3">
        <f t="shared" si="23"/>
        <v>0</v>
      </c>
      <c r="U75" s="3">
        <v>0</v>
      </c>
      <c r="V75">
        <v>0</v>
      </c>
      <c r="W75" s="2">
        <f>W74*(1+B75)</f>
        <v>1274.529409146952</v>
      </c>
      <c r="X75" s="2">
        <f>X74*(1+C75)</f>
        <v>35.88684157469492</v>
      </c>
      <c r="Y75" s="2"/>
      <c r="Z75" s="2"/>
      <c r="AA75" s="2"/>
      <c r="AB75" s="2">
        <f t="shared" si="25"/>
        <v>310.09686073709503</v>
      </c>
    </row>
    <row r="76" spans="1:28" hidden="1" outlineLevel="1" x14ac:dyDescent="0.25">
      <c r="A76">
        <v>2002</v>
      </c>
      <c r="B76" s="2">
        <v>-0.221</v>
      </c>
      <c r="C76" s="2">
        <v>0.151</v>
      </c>
      <c r="D76" s="2"/>
      <c r="E76" s="2">
        <f t="shared" si="24"/>
        <v>0.5</v>
      </c>
      <c r="F76" s="2">
        <f t="shared" si="15"/>
        <v>0.5</v>
      </c>
      <c r="G76" s="2"/>
      <c r="H76" s="2">
        <f t="shared" si="14"/>
        <v>-3.5000000000000003E-2</v>
      </c>
      <c r="I76" s="2">
        <f t="shared" si="16"/>
        <v>-0.1105</v>
      </c>
      <c r="J76" s="2">
        <f t="shared" si="17"/>
        <v>7.5499999999999998E-2</v>
      </c>
      <c r="K76" s="2"/>
      <c r="L76" s="3">
        <f t="shared" si="18"/>
        <v>0</v>
      </c>
      <c r="M76" s="3">
        <f t="shared" si="26"/>
        <v>1</v>
      </c>
      <c r="N76" s="3">
        <f t="shared" si="19"/>
        <v>1</v>
      </c>
      <c r="O76" s="3">
        <f t="shared" si="20"/>
        <v>0</v>
      </c>
      <c r="P76" s="3"/>
      <c r="Q76" s="3">
        <f t="shared" si="21"/>
        <v>0</v>
      </c>
      <c r="R76" s="3">
        <f t="shared" si="22"/>
        <v>1</v>
      </c>
      <c r="S76" s="3">
        <f t="shared" si="23"/>
        <v>0</v>
      </c>
      <c r="T76" s="3">
        <f t="shared" si="23"/>
        <v>0</v>
      </c>
      <c r="U76" s="3">
        <v>0</v>
      </c>
      <c r="V76">
        <v>0</v>
      </c>
      <c r="W76" s="2">
        <f>W75*(1+B76)</f>
        <v>992.85840972547567</v>
      </c>
      <c r="X76" s="2">
        <f>X75*(1+C76)</f>
        <v>41.305754652473851</v>
      </c>
      <c r="Y76" s="2"/>
      <c r="Z76" s="2"/>
      <c r="AA76" s="2"/>
      <c r="AB76" s="2">
        <f t="shared" si="25"/>
        <v>299.24347061129669</v>
      </c>
    </row>
    <row r="77" spans="1:28" hidden="1" outlineLevel="1" x14ac:dyDescent="0.25">
      <c r="A77">
        <v>2003</v>
      </c>
      <c r="B77" s="2">
        <v>0.28699999999999998</v>
      </c>
      <c r="C77" s="2">
        <v>4.0000000000000001E-3</v>
      </c>
      <c r="D77" s="2"/>
      <c r="E77" s="2">
        <f t="shared" si="24"/>
        <v>0.5</v>
      </c>
      <c r="F77" s="2">
        <f t="shared" si="15"/>
        <v>0.5</v>
      </c>
      <c r="G77" s="2"/>
      <c r="H77" s="2">
        <f t="shared" si="14"/>
        <v>0.14549999999999999</v>
      </c>
      <c r="I77" s="2">
        <f t="shared" si="16"/>
        <v>0.14349999999999999</v>
      </c>
      <c r="J77" s="2">
        <f t="shared" si="17"/>
        <v>2E-3</v>
      </c>
      <c r="K77" s="2"/>
      <c r="L77" s="3">
        <f t="shared" si="18"/>
        <v>1</v>
      </c>
      <c r="M77" s="3">
        <f t="shared" si="26"/>
        <v>0</v>
      </c>
      <c r="N77" s="3">
        <f t="shared" si="19"/>
        <v>1</v>
      </c>
      <c r="O77" s="3">
        <f t="shared" si="20"/>
        <v>0</v>
      </c>
      <c r="P77" s="3"/>
      <c r="Q77" s="3">
        <f t="shared" si="21"/>
        <v>0</v>
      </c>
      <c r="R77" s="3">
        <f t="shared" si="22"/>
        <v>0</v>
      </c>
      <c r="S77" s="3">
        <f t="shared" si="23"/>
        <v>1</v>
      </c>
      <c r="T77" s="3">
        <f t="shared" si="23"/>
        <v>0</v>
      </c>
      <c r="U77" s="3">
        <v>0</v>
      </c>
      <c r="V77">
        <v>0</v>
      </c>
      <c r="W77" s="2">
        <f>W76*(1+B77)</f>
        <v>1277.8087733166872</v>
      </c>
      <c r="X77" s="2">
        <f>X76*(1+C77)</f>
        <v>41.470977671083745</v>
      </c>
      <c r="Y77" s="2"/>
      <c r="Z77" s="2"/>
      <c r="AA77" s="2"/>
      <c r="AB77" s="2">
        <f t="shared" si="25"/>
        <v>342.78339558524033</v>
      </c>
    </row>
    <row r="78" spans="1:28" hidden="1" outlineLevel="1" x14ac:dyDescent="0.25">
      <c r="A78">
        <v>2004</v>
      </c>
      <c r="B78" s="2">
        <v>0.109</v>
      </c>
      <c r="C78" s="2">
        <v>4.4999999999999998E-2</v>
      </c>
      <c r="D78" s="2"/>
      <c r="E78" s="2">
        <f t="shared" si="24"/>
        <v>0.5</v>
      </c>
      <c r="F78" s="2">
        <f t="shared" si="15"/>
        <v>0.5</v>
      </c>
      <c r="G78" s="2"/>
      <c r="H78" s="2">
        <f t="shared" si="14"/>
        <v>7.6999999999999999E-2</v>
      </c>
      <c r="I78" s="2">
        <f t="shared" si="16"/>
        <v>5.45E-2</v>
      </c>
      <c r="J78" s="2">
        <f t="shared" si="17"/>
        <v>2.2499999999999999E-2</v>
      </c>
      <c r="K78" s="2"/>
      <c r="L78" s="3">
        <f t="shared" si="18"/>
        <v>1</v>
      </c>
      <c r="M78" s="3">
        <f t="shared" si="26"/>
        <v>0</v>
      </c>
      <c r="N78" s="3">
        <f t="shared" si="19"/>
        <v>1</v>
      </c>
      <c r="O78" s="3">
        <f t="shared" si="20"/>
        <v>0</v>
      </c>
      <c r="P78" s="3"/>
      <c r="Q78" s="3">
        <f t="shared" si="21"/>
        <v>0</v>
      </c>
      <c r="R78" s="3">
        <f t="shared" si="22"/>
        <v>0</v>
      </c>
      <c r="S78" s="3">
        <f t="shared" si="23"/>
        <v>1</v>
      </c>
      <c r="T78" s="3">
        <f t="shared" si="23"/>
        <v>0</v>
      </c>
      <c r="U78" s="3">
        <v>0</v>
      </c>
      <c r="V78">
        <v>0</v>
      </c>
      <c r="W78" s="2">
        <f>W77*(1+B78)</f>
        <v>1417.0899296082061</v>
      </c>
      <c r="X78" s="2">
        <f>X77*(1+C78)</f>
        <v>43.337171666282508</v>
      </c>
      <c r="Y78" s="2"/>
      <c r="Z78" s="2"/>
      <c r="AA78" s="2"/>
      <c r="AB78" s="2">
        <f t="shared" si="25"/>
        <v>369.17771704530384</v>
      </c>
    </row>
    <row r="79" spans="1:28" hidden="1" outlineLevel="1" x14ac:dyDescent="0.25">
      <c r="A79">
        <v>2005</v>
      </c>
      <c r="B79" s="2">
        <v>4.9000000000000002E-2</v>
      </c>
      <c r="C79" s="2">
        <v>2.8999999999999998E-2</v>
      </c>
      <c r="D79" s="2"/>
      <c r="E79" s="2">
        <f t="shared" si="24"/>
        <v>0.5</v>
      </c>
      <c r="F79" s="2">
        <f t="shared" si="15"/>
        <v>0.5</v>
      </c>
      <c r="G79" s="2"/>
      <c r="H79" s="2">
        <f t="shared" si="14"/>
        <v>3.9E-2</v>
      </c>
      <c r="I79" s="2">
        <f t="shared" si="16"/>
        <v>2.4500000000000001E-2</v>
      </c>
      <c r="J79" s="2">
        <f t="shared" si="17"/>
        <v>1.4499999999999999E-2</v>
      </c>
      <c r="K79" s="2"/>
      <c r="L79" s="3">
        <f t="shared" si="18"/>
        <v>1</v>
      </c>
      <c r="M79" s="3">
        <f t="shared" si="26"/>
        <v>0</v>
      </c>
      <c r="N79" s="3">
        <f t="shared" si="19"/>
        <v>1</v>
      </c>
      <c r="O79" s="3">
        <f t="shared" si="20"/>
        <v>0</v>
      </c>
      <c r="P79" s="3"/>
      <c r="Q79" s="3">
        <f t="shared" si="21"/>
        <v>0</v>
      </c>
      <c r="R79" s="3">
        <f t="shared" si="22"/>
        <v>0</v>
      </c>
      <c r="S79" s="3">
        <f t="shared" si="23"/>
        <v>1</v>
      </c>
      <c r="T79" s="3">
        <f t="shared" si="23"/>
        <v>0</v>
      </c>
      <c r="U79" s="3">
        <v>0</v>
      </c>
      <c r="V79">
        <v>0</v>
      </c>
      <c r="W79" s="2">
        <f>W78*(1+B79)</f>
        <v>1486.5273361590082</v>
      </c>
      <c r="X79" s="2">
        <f>X78*(1+C79)</f>
        <v>44.593949644604699</v>
      </c>
      <c r="Y79" s="2"/>
      <c r="Z79" s="2"/>
      <c r="AA79" s="2"/>
      <c r="AB79" s="2">
        <f t="shared" si="25"/>
        <v>383.57564801007067</v>
      </c>
    </row>
    <row r="80" spans="1:28" hidden="1" outlineLevel="1" x14ac:dyDescent="0.25">
      <c r="A80">
        <v>2006</v>
      </c>
      <c r="B80" s="2">
        <v>0.158</v>
      </c>
      <c r="C80" s="2">
        <v>0.02</v>
      </c>
      <c r="D80" s="2"/>
      <c r="E80" s="2">
        <f t="shared" si="24"/>
        <v>0.5</v>
      </c>
      <c r="F80" s="2">
        <f t="shared" si="15"/>
        <v>0.5</v>
      </c>
      <c r="G80" s="2"/>
      <c r="H80" s="2">
        <f t="shared" si="14"/>
        <v>8.8999999999999996E-2</v>
      </c>
      <c r="I80" s="2">
        <f t="shared" si="16"/>
        <v>7.9000000000000001E-2</v>
      </c>
      <c r="J80" s="2">
        <f t="shared" si="17"/>
        <v>0.01</v>
      </c>
      <c r="K80" s="2"/>
      <c r="L80" s="3">
        <f t="shared" si="18"/>
        <v>1</v>
      </c>
      <c r="M80" s="3">
        <f t="shared" si="26"/>
        <v>0</v>
      </c>
      <c r="N80" s="3">
        <f t="shared" si="19"/>
        <v>1</v>
      </c>
      <c r="O80" s="3">
        <f t="shared" si="20"/>
        <v>0</v>
      </c>
      <c r="P80" s="3"/>
      <c r="Q80" s="3">
        <f t="shared" si="21"/>
        <v>0</v>
      </c>
      <c r="R80" s="3">
        <f t="shared" si="22"/>
        <v>0</v>
      </c>
      <c r="S80" s="3">
        <f t="shared" si="23"/>
        <v>1</v>
      </c>
      <c r="T80" s="3">
        <f t="shared" si="23"/>
        <v>0</v>
      </c>
      <c r="U80" s="3">
        <v>0</v>
      </c>
      <c r="V80">
        <v>0</v>
      </c>
      <c r="W80" s="2">
        <f>W79*(1+B80)</f>
        <v>1721.3986552721315</v>
      </c>
      <c r="X80" s="2">
        <f>X79*(1+C80)</f>
        <v>45.485828637496795</v>
      </c>
      <c r="Y80" s="2"/>
      <c r="Z80" s="2"/>
      <c r="AA80" s="2"/>
      <c r="AB80" s="2">
        <f t="shared" si="25"/>
        <v>417.71388068296693</v>
      </c>
    </row>
    <row r="81" spans="1:28" hidden="1" outlineLevel="1" x14ac:dyDescent="0.25">
      <c r="A81">
        <v>2007</v>
      </c>
      <c r="B81" s="2">
        <v>5.5E-2</v>
      </c>
      <c r="C81" s="2">
        <v>0.10199999999999999</v>
      </c>
      <c r="D81" s="2"/>
      <c r="E81" s="2">
        <f t="shared" si="24"/>
        <v>0.5</v>
      </c>
      <c r="F81" s="2">
        <f t="shared" si="15"/>
        <v>0.5</v>
      </c>
      <c r="G81" s="2"/>
      <c r="H81" s="2">
        <f t="shared" si="14"/>
        <v>7.85E-2</v>
      </c>
      <c r="I81" s="2">
        <f t="shared" si="16"/>
        <v>2.75E-2</v>
      </c>
      <c r="J81" s="2">
        <f t="shared" si="17"/>
        <v>5.0999999999999997E-2</v>
      </c>
      <c r="K81" s="2"/>
      <c r="L81" s="3">
        <f t="shared" si="18"/>
        <v>1</v>
      </c>
      <c r="M81" s="3">
        <f t="shared" si="26"/>
        <v>0</v>
      </c>
      <c r="N81" s="3">
        <f t="shared" si="19"/>
        <v>1</v>
      </c>
      <c r="O81" s="3">
        <f t="shared" si="20"/>
        <v>0</v>
      </c>
      <c r="P81" s="3"/>
      <c r="Q81" s="3">
        <f t="shared" si="21"/>
        <v>0</v>
      </c>
      <c r="R81" s="3">
        <f t="shared" si="22"/>
        <v>0</v>
      </c>
      <c r="S81" s="3">
        <f t="shared" si="23"/>
        <v>1</v>
      </c>
      <c r="T81" s="3">
        <f t="shared" si="23"/>
        <v>0</v>
      </c>
      <c r="U81" s="3">
        <v>0</v>
      </c>
      <c r="V81">
        <v>0</v>
      </c>
      <c r="W81" s="2">
        <f>W80*(1+B81)</f>
        <v>1816.0755813120986</v>
      </c>
      <c r="X81" s="2">
        <f>X80*(1+C81)</f>
        <v>50.125383158521473</v>
      </c>
      <c r="Y81" s="2"/>
      <c r="Z81" s="2"/>
      <c r="AA81" s="2"/>
      <c r="AB81" s="2">
        <f t="shared" si="25"/>
        <v>450.50442031657985</v>
      </c>
    </row>
    <row r="82" spans="1:28" hidden="1" outlineLevel="1" x14ac:dyDescent="0.25">
      <c r="A82">
        <v>2008</v>
      </c>
      <c r="B82" s="2">
        <v>-0.37</v>
      </c>
      <c r="C82" s="2">
        <v>0.20100000000000001</v>
      </c>
      <c r="D82" s="2"/>
      <c r="E82" s="2">
        <f t="shared" si="24"/>
        <v>0.5</v>
      </c>
      <c r="F82" s="2">
        <f t="shared" si="15"/>
        <v>0.5</v>
      </c>
      <c r="G82" s="2"/>
      <c r="H82" s="2">
        <f t="shared" si="14"/>
        <v>-8.4499999999999992E-2</v>
      </c>
      <c r="I82" s="2">
        <f t="shared" si="16"/>
        <v>-0.185</v>
      </c>
      <c r="J82" s="2">
        <f t="shared" si="17"/>
        <v>0.10050000000000001</v>
      </c>
      <c r="K82" s="2"/>
      <c r="L82" s="3">
        <f t="shared" si="18"/>
        <v>0</v>
      </c>
      <c r="M82" s="3">
        <f t="shared" si="26"/>
        <v>1</v>
      </c>
      <c r="N82" s="3">
        <f t="shared" si="19"/>
        <v>1</v>
      </c>
      <c r="O82" s="3">
        <f t="shared" si="20"/>
        <v>0</v>
      </c>
      <c r="P82" s="3"/>
      <c r="Q82" s="3">
        <f t="shared" si="21"/>
        <v>0</v>
      </c>
      <c r="R82" s="3">
        <f t="shared" si="22"/>
        <v>1</v>
      </c>
      <c r="S82" s="3">
        <f t="shared" si="23"/>
        <v>0</v>
      </c>
      <c r="T82" s="3">
        <f t="shared" si="23"/>
        <v>0</v>
      </c>
      <c r="U82" s="3">
        <v>0</v>
      </c>
      <c r="V82">
        <v>0</v>
      </c>
      <c r="W82" s="2">
        <f>W81*(1+B82)</f>
        <v>1144.1276162266222</v>
      </c>
      <c r="X82" s="2">
        <f>X81*(1+C82)</f>
        <v>60.20058517338429</v>
      </c>
      <c r="Y82" s="2"/>
      <c r="Z82" s="2"/>
      <c r="AA82" s="2"/>
      <c r="AB82" s="2">
        <f t="shared" si="25"/>
        <v>412.43679679982887</v>
      </c>
    </row>
    <row r="83" spans="1:28" hidden="1" outlineLevel="1" x14ac:dyDescent="0.25">
      <c r="A83">
        <v>2009</v>
      </c>
      <c r="B83" s="2">
        <v>0.26500000000000001</v>
      </c>
      <c r="C83" s="2">
        <v>-0.111</v>
      </c>
      <c r="D83" s="2"/>
      <c r="E83" s="2">
        <f t="shared" si="24"/>
        <v>0.5</v>
      </c>
      <c r="F83" s="2">
        <f t="shared" si="15"/>
        <v>0.5</v>
      </c>
      <c r="G83" s="2"/>
      <c r="H83" s="2">
        <f t="shared" si="14"/>
        <v>7.7000000000000013E-2</v>
      </c>
      <c r="I83" s="2">
        <f t="shared" si="16"/>
        <v>0.13250000000000001</v>
      </c>
      <c r="J83" s="2">
        <f t="shared" si="17"/>
        <v>-5.5500000000000001E-2</v>
      </c>
      <c r="K83" s="2"/>
      <c r="L83" s="3">
        <f t="shared" si="18"/>
        <v>1</v>
      </c>
      <c r="M83" s="3">
        <f t="shared" si="26"/>
        <v>0</v>
      </c>
      <c r="N83" s="3">
        <f t="shared" si="19"/>
        <v>0</v>
      </c>
      <c r="O83" s="3">
        <f t="shared" si="20"/>
        <v>1</v>
      </c>
      <c r="P83" s="3"/>
      <c r="Q83" s="3">
        <f t="shared" si="21"/>
        <v>1</v>
      </c>
      <c r="R83" s="3">
        <f t="shared" si="22"/>
        <v>0</v>
      </c>
      <c r="S83" s="3">
        <f t="shared" si="23"/>
        <v>0</v>
      </c>
      <c r="T83" s="3">
        <f t="shared" si="23"/>
        <v>0</v>
      </c>
      <c r="U83" s="3">
        <v>0</v>
      </c>
      <c r="V83">
        <v>0</v>
      </c>
      <c r="W83" s="2">
        <f>W82*(1+B83)</f>
        <v>1447.3214345266772</v>
      </c>
      <c r="X83" s="2">
        <f>X82*(1+C83)</f>
        <v>53.518320219138637</v>
      </c>
      <c r="Y83" s="2"/>
      <c r="Z83" s="2"/>
      <c r="AA83" s="2"/>
      <c r="AB83" s="2">
        <f t="shared" si="25"/>
        <v>444.19443015341568</v>
      </c>
    </row>
    <row r="84" spans="1:28" hidden="1" outlineLevel="1" x14ac:dyDescent="0.25">
      <c r="A84">
        <v>2010</v>
      </c>
      <c r="B84" s="2">
        <v>0.151</v>
      </c>
      <c r="C84" s="2">
        <v>8.5000000000000006E-2</v>
      </c>
      <c r="D84" s="2"/>
      <c r="E84" s="2">
        <f t="shared" si="24"/>
        <v>0.5</v>
      </c>
      <c r="F84" s="2">
        <f t="shared" si="15"/>
        <v>0.5</v>
      </c>
      <c r="G84" s="2"/>
      <c r="H84" s="2">
        <f t="shared" si="14"/>
        <v>0.11799999999999999</v>
      </c>
      <c r="I84" s="2">
        <f t="shared" si="16"/>
        <v>7.5499999999999998E-2</v>
      </c>
      <c r="J84" s="2">
        <f t="shared" si="17"/>
        <v>4.2500000000000003E-2</v>
      </c>
      <c r="K84" s="2"/>
      <c r="L84" s="3">
        <f t="shared" si="18"/>
        <v>1</v>
      </c>
      <c r="M84" s="3">
        <f t="shared" si="26"/>
        <v>0</v>
      </c>
      <c r="N84" s="3">
        <f t="shared" si="19"/>
        <v>1</v>
      </c>
      <c r="O84" s="3">
        <f t="shared" si="20"/>
        <v>0</v>
      </c>
      <c r="P84" s="3"/>
      <c r="Q84" s="3">
        <f t="shared" si="21"/>
        <v>0</v>
      </c>
      <c r="R84" s="3">
        <f t="shared" si="22"/>
        <v>0</v>
      </c>
      <c r="S84" s="3">
        <f t="shared" si="23"/>
        <v>1</v>
      </c>
      <c r="T84" s="3">
        <f t="shared" si="23"/>
        <v>0</v>
      </c>
      <c r="U84" s="3">
        <v>0</v>
      </c>
      <c r="V84">
        <v>0</v>
      </c>
      <c r="W84" s="2">
        <f>W83*(1+B84)</f>
        <v>1665.8669711402056</v>
      </c>
      <c r="X84" s="2">
        <f>X83*(1+C84)</f>
        <v>58.067377437765423</v>
      </c>
      <c r="Y84" s="2"/>
      <c r="Z84" s="2"/>
      <c r="AA84" s="2"/>
      <c r="AB84" s="2">
        <f t="shared" si="25"/>
        <v>496.60937291151868</v>
      </c>
    </row>
    <row r="85" spans="1:28" hidden="1" outlineLevel="1" x14ac:dyDescent="0.25">
      <c r="A85">
        <v>2011</v>
      </c>
      <c r="B85" s="2">
        <v>2.1000000000000001E-2</v>
      </c>
      <c r="C85" s="2">
        <v>0.16</v>
      </c>
      <c r="D85" s="2"/>
      <c r="E85" s="2">
        <f t="shared" si="24"/>
        <v>0.5</v>
      </c>
      <c r="F85" s="2">
        <f t="shared" si="15"/>
        <v>0.5</v>
      </c>
      <c r="G85" s="2"/>
      <c r="H85" s="2">
        <f t="shared" si="14"/>
        <v>9.0499999999999997E-2</v>
      </c>
      <c r="I85" s="2">
        <f t="shared" si="16"/>
        <v>1.0500000000000001E-2</v>
      </c>
      <c r="J85" s="2">
        <f t="shared" si="17"/>
        <v>0.08</v>
      </c>
      <c r="K85" s="2"/>
      <c r="L85" s="3">
        <f t="shared" si="18"/>
        <v>1</v>
      </c>
      <c r="M85" s="3">
        <f t="shared" si="26"/>
        <v>0</v>
      </c>
      <c r="N85" s="3">
        <f t="shared" si="19"/>
        <v>1</v>
      </c>
      <c r="O85" s="3">
        <f t="shared" si="20"/>
        <v>0</v>
      </c>
      <c r="P85" s="3"/>
      <c r="Q85" s="3">
        <f t="shared" si="21"/>
        <v>0</v>
      </c>
      <c r="R85" s="3">
        <f t="shared" si="22"/>
        <v>0</v>
      </c>
      <c r="S85" s="3">
        <f t="shared" si="23"/>
        <v>1</v>
      </c>
      <c r="T85" s="3">
        <f t="shared" si="23"/>
        <v>0</v>
      </c>
      <c r="U85" s="3">
        <v>0</v>
      </c>
      <c r="V85">
        <v>0</v>
      </c>
      <c r="W85" s="2">
        <f>W84*(1+B85)</f>
        <v>1700.8501775341497</v>
      </c>
      <c r="X85" s="2">
        <f>X84*(1+C85)</f>
        <v>67.358157827807887</v>
      </c>
      <c r="Y85" s="2"/>
      <c r="Z85" s="2"/>
      <c r="AA85" s="2"/>
      <c r="AB85" s="2">
        <f t="shared" si="25"/>
        <v>541.55252116001111</v>
      </c>
    </row>
    <row r="86" spans="1:28" hidden="1" outlineLevel="1" x14ac:dyDescent="0.25">
      <c r="A86">
        <v>2012</v>
      </c>
      <c r="B86" s="2">
        <v>0.16</v>
      </c>
      <c r="C86" s="2">
        <v>0.03</v>
      </c>
      <c r="D86" s="2"/>
      <c r="E86" s="2">
        <f t="shared" si="24"/>
        <v>0.5</v>
      </c>
      <c r="F86" s="2">
        <f t="shared" si="15"/>
        <v>0.5</v>
      </c>
      <c r="G86" s="2"/>
      <c r="H86" s="2">
        <f t="shared" si="14"/>
        <v>9.5000000000000001E-2</v>
      </c>
      <c r="I86" s="2">
        <f t="shared" si="16"/>
        <v>0.08</v>
      </c>
      <c r="J86" s="2">
        <f t="shared" si="17"/>
        <v>1.4999999999999999E-2</v>
      </c>
      <c r="K86" s="2"/>
      <c r="L86" s="3">
        <f t="shared" si="18"/>
        <v>1</v>
      </c>
      <c r="M86" s="3">
        <f t="shared" si="26"/>
        <v>0</v>
      </c>
      <c r="N86" s="3">
        <f t="shared" si="19"/>
        <v>1</v>
      </c>
      <c r="O86" s="3">
        <f t="shared" si="20"/>
        <v>0</v>
      </c>
      <c r="P86" s="3"/>
      <c r="Q86" s="3">
        <f t="shared" si="21"/>
        <v>0</v>
      </c>
      <c r="R86" s="3">
        <f t="shared" si="22"/>
        <v>0</v>
      </c>
      <c r="S86" s="3">
        <f t="shared" si="23"/>
        <v>1</v>
      </c>
      <c r="T86" s="3">
        <f t="shared" si="23"/>
        <v>0</v>
      </c>
      <c r="U86" s="3">
        <v>0</v>
      </c>
      <c r="V86">
        <v>0</v>
      </c>
      <c r="W86" s="2">
        <f>W85*(1+B86)</f>
        <v>1972.9862059396135</v>
      </c>
      <c r="X86" s="2">
        <f>X85*(1+C86)</f>
        <v>69.378902562642125</v>
      </c>
      <c r="Y86" s="2"/>
      <c r="Z86" s="2"/>
      <c r="AA86" s="2"/>
      <c r="AB86" s="2">
        <f t="shared" si="25"/>
        <v>593.00001067021219</v>
      </c>
    </row>
    <row r="87" spans="1:28" hidden="1" outlineLevel="1" x14ac:dyDescent="0.25">
      <c r="A87">
        <v>2013</v>
      </c>
      <c r="B87" s="2">
        <v>0.32400000000000001</v>
      </c>
      <c r="C87" s="2">
        <v>-9.0999999999999998E-2</v>
      </c>
      <c r="D87" s="2"/>
      <c r="E87" s="2">
        <f t="shared" si="24"/>
        <v>0.5</v>
      </c>
      <c r="F87" s="2">
        <f t="shared" si="15"/>
        <v>0.5</v>
      </c>
      <c r="G87" s="2"/>
      <c r="H87" s="2">
        <f t="shared" si="14"/>
        <v>0.11650000000000001</v>
      </c>
      <c r="I87" s="2">
        <f t="shared" si="16"/>
        <v>0.16200000000000001</v>
      </c>
      <c r="J87" s="2">
        <f t="shared" si="17"/>
        <v>-4.5499999999999999E-2</v>
      </c>
      <c r="K87" s="2"/>
      <c r="L87" s="3">
        <f t="shared" si="18"/>
        <v>1</v>
      </c>
      <c r="M87" s="3">
        <f t="shared" si="26"/>
        <v>0</v>
      </c>
      <c r="N87" s="3">
        <f t="shared" si="19"/>
        <v>0</v>
      </c>
      <c r="O87" s="3">
        <f t="shared" si="20"/>
        <v>1</v>
      </c>
      <c r="P87" s="3"/>
      <c r="Q87" s="3">
        <f t="shared" si="21"/>
        <v>1</v>
      </c>
      <c r="R87" s="3">
        <f t="shared" si="22"/>
        <v>0</v>
      </c>
      <c r="S87" s="3">
        <f t="shared" si="23"/>
        <v>0</v>
      </c>
      <c r="T87" s="3">
        <f t="shared" si="23"/>
        <v>0</v>
      </c>
      <c r="U87" s="3">
        <v>0</v>
      </c>
      <c r="V87">
        <v>0</v>
      </c>
      <c r="W87" s="2">
        <f>W86*(1+B87)</f>
        <v>2612.2337366640481</v>
      </c>
      <c r="X87" s="2">
        <f>X86*(1+C87)</f>
        <v>63.065422429441696</v>
      </c>
      <c r="Y87" s="2"/>
      <c r="Z87" s="2"/>
      <c r="AA87" s="2"/>
      <c r="AB87" s="2">
        <f t="shared" si="25"/>
        <v>662.08451191329198</v>
      </c>
    </row>
    <row r="88" spans="1:28" hidden="1" outlineLevel="1" x14ac:dyDescent="0.25">
      <c r="A88">
        <v>2014</v>
      </c>
      <c r="B88" s="2">
        <v>0.13699999999999998</v>
      </c>
      <c r="C88" s="2">
        <v>0.107</v>
      </c>
      <c r="D88" s="2"/>
      <c r="E88" s="2">
        <f t="shared" si="24"/>
        <v>0.5</v>
      </c>
      <c r="F88" s="2">
        <f t="shared" si="15"/>
        <v>0.5</v>
      </c>
      <c r="G88" s="2"/>
      <c r="H88" s="2">
        <f t="shared" si="14"/>
        <v>0.122</v>
      </c>
      <c r="I88" s="2">
        <f t="shared" si="16"/>
        <v>6.8499999999999991E-2</v>
      </c>
      <c r="J88" s="2">
        <f t="shared" si="17"/>
        <v>5.3499999999999999E-2</v>
      </c>
      <c r="K88" s="2"/>
      <c r="L88" s="3">
        <f t="shared" si="18"/>
        <v>1</v>
      </c>
      <c r="M88" s="3">
        <f t="shared" si="26"/>
        <v>0</v>
      </c>
      <c r="N88" s="3">
        <f t="shared" si="19"/>
        <v>1</v>
      </c>
      <c r="O88" s="3">
        <f t="shared" si="20"/>
        <v>0</v>
      </c>
      <c r="P88" s="3"/>
      <c r="Q88" s="3">
        <f t="shared" si="21"/>
        <v>0</v>
      </c>
      <c r="R88" s="3">
        <f t="shared" si="22"/>
        <v>0</v>
      </c>
      <c r="S88" s="3">
        <f t="shared" si="23"/>
        <v>1</v>
      </c>
      <c r="T88" s="3">
        <f t="shared" si="23"/>
        <v>0</v>
      </c>
      <c r="U88" s="3">
        <v>1</v>
      </c>
      <c r="V88">
        <v>0</v>
      </c>
      <c r="W88" s="2">
        <f>W87*(1+B88)</f>
        <v>2970.109758587023</v>
      </c>
      <c r="X88" s="2">
        <f>X87*(1+C88)</f>
        <v>69.813422629391951</v>
      </c>
      <c r="Y88" s="2"/>
      <c r="Z88" s="2"/>
      <c r="AA88" s="2"/>
      <c r="AB88" s="2">
        <f t="shared" si="25"/>
        <v>742.85882236671353</v>
      </c>
    </row>
    <row r="89" spans="1:28" hidden="1" outlineLevel="1" x14ac:dyDescent="0.25">
      <c r="A89">
        <v>2015</v>
      </c>
      <c r="B89" s="2">
        <v>1.3999999999999999E-2</v>
      </c>
      <c r="C89" s="2">
        <v>1.3000000000000001E-2</v>
      </c>
      <c r="D89" s="2"/>
      <c r="E89" s="2">
        <f t="shared" si="24"/>
        <v>0.5</v>
      </c>
      <c r="F89" s="2">
        <f t="shared" si="15"/>
        <v>0.5</v>
      </c>
      <c r="G89" s="2"/>
      <c r="H89" s="2">
        <f t="shared" si="14"/>
        <v>1.35E-2</v>
      </c>
      <c r="I89" s="2">
        <f t="shared" si="16"/>
        <v>6.9999999999999993E-3</v>
      </c>
      <c r="J89" s="2">
        <f t="shared" si="17"/>
        <v>6.5000000000000006E-3</v>
      </c>
      <c r="K89" s="2"/>
      <c r="L89" s="3">
        <f t="shared" si="18"/>
        <v>1</v>
      </c>
      <c r="M89" s="3">
        <f t="shared" si="26"/>
        <v>0</v>
      </c>
      <c r="N89" s="3">
        <f t="shared" si="19"/>
        <v>1</v>
      </c>
      <c r="O89" s="3">
        <f t="shared" si="20"/>
        <v>0</v>
      </c>
      <c r="P89" s="3"/>
      <c r="Q89" s="3">
        <f t="shared" si="21"/>
        <v>0</v>
      </c>
      <c r="R89" s="3">
        <f t="shared" si="22"/>
        <v>0</v>
      </c>
      <c r="S89" s="3">
        <f t="shared" si="23"/>
        <v>1</v>
      </c>
      <c r="T89" s="3">
        <f t="shared" si="23"/>
        <v>0</v>
      </c>
      <c r="U89" s="3">
        <v>0</v>
      </c>
      <c r="V89">
        <v>0</v>
      </c>
      <c r="W89" s="2">
        <f>W88*(1+B89)</f>
        <v>3011.6912952072412</v>
      </c>
      <c r="X89" s="2">
        <f>X88*(1+C89)</f>
        <v>70.720997123574037</v>
      </c>
      <c r="Y89" s="2"/>
      <c r="Z89" s="2"/>
      <c r="AA89" s="2"/>
      <c r="AB89" s="2">
        <f t="shared" si="25"/>
        <v>752.88741646866424</v>
      </c>
    </row>
    <row r="90" spans="1:28" collapsed="1" x14ac:dyDescent="0.25">
      <c r="A90">
        <v>2016</v>
      </c>
      <c r="B90" s="2">
        <v>0.12</v>
      </c>
      <c r="C90" s="2">
        <v>6.9999999999999993E-3</v>
      </c>
      <c r="D90" s="2"/>
      <c r="E90" s="2">
        <f t="shared" si="24"/>
        <v>0.5</v>
      </c>
      <c r="F90" s="2">
        <f t="shared" si="15"/>
        <v>0.5</v>
      </c>
      <c r="G90" s="2"/>
      <c r="H90" s="2">
        <f t="shared" si="14"/>
        <v>6.3500000000000001E-2</v>
      </c>
      <c r="I90" s="2">
        <f t="shared" si="16"/>
        <v>0.06</v>
      </c>
      <c r="J90" s="2">
        <f t="shared" si="17"/>
        <v>3.4999999999999996E-3</v>
      </c>
      <c r="K90" s="2"/>
      <c r="L90" s="3">
        <f t="shared" si="18"/>
        <v>1</v>
      </c>
      <c r="M90" s="3">
        <f t="shared" si="26"/>
        <v>0</v>
      </c>
      <c r="N90" s="3">
        <f t="shared" si="19"/>
        <v>1</v>
      </c>
      <c r="O90" s="3">
        <f t="shared" si="20"/>
        <v>0</v>
      </c>
      <c r="P90" s="3"/>
      <c r="Q90" s="3">
        <f t="shared" si="21"/>
        <v>0</v>
      </c>
      <c r="R90" s="3">
        <f t="shared" si="22"/>
        <v>0</v>
      </c>
      <c r="S90" s="3">
        <f t="shared" si="23"/>
        <v>1</v>
      </c>
      <c r="T90" s="3">
        <f t="shared" si="23"/>
        <v>0</v>
      </c>
      <c r="U90" s="3">
        <v>0</v>
      </c>
      <c r="V90">
        <v>0</v>
      </c>
      <c r="W90" s="2">
        <f>W89*(1+B90)</f>
        <v>3373.0942506321103</v>
      </c>
      <c r="X90" s="2">
        <f>X89*(1+C90)</f>
        <v>71.216044103439046</v>
      </c>
      <c r="Y90" s="2"/>
      <c r="Z90" s="2"/>
      <c r="AA90" s="2"/>
      <c r="AB90" s="2">
        <f t="shared" si="25"/>
        <v>800.69576741442438</v>
      </c>
    </row>
    <row r="91" spans="1:28" x14ac:dyDescent="0.25">
      <c r="A91">
        <v>2017</v>
      </c>
      <c r="B91" s="2">
        <v>0.218</v>
      </c>
      <c r="C91" s="2">
        <v>2.7999999999999997E-2</v>
      </c>
      <c r="D91" s="2"/>
      <c r="E91" s="2">
        <f t="shared" si="24"/>
        <v>0.5</v>
      </c>
      <c r="F91" s="2">
        <f t="shared" si="15"/>
        <v>0.5</v>
      </c>
      <c r="G91" s="2"/>
      <c r="H91" s="2">
        <f t="shared" si="14"/>
        <v>0.123</v>
      </c>
      <c r="I91" s="2">
        <f t="shared" si="16"/>
        <v>0.109</v>
      </c>
      <c r="J91" s="2">
        <f t="shared" si="17"/>
        <v>1.3999999999999999E-2</v>
      </c>
      <c r="K91" s="2"/>
      <c r="L91" s="3">
        <f t="shared" si="18"/>
        <v>1</v>
      </c>
      <c r="M91" s="3">
        <f t="shared" si="26"/>
        <v>0</v>
      </c>
      <c r="N91" s="3">
        <f t="shared" si="19"/>
        <v>1</v>
      </c>
      <c r="O91" s="3">
        <f t="shared" si="20"/>
        <v>0</v>
      </c>
      <c r="P91" s="3"/>
      <c r="Q91" s="3">
        <f t="shared" si="21"/>
        <v>0</v>
      </c>
      <c r="R91" s="3">
        <f t="shared" si="22"/>
        <v>0</v>
      </c>
      <c r="S91" s="3">
        <f t="shared" si="23"/>
        <v>1</v>
      </c>
      <c r="T91" s="3">
        <f t="shared" si="23"/>
        <v>0</v>
      </c>
      <c r="U91" s="3">
        <v>0</v>
      </c>
      <c r="V91">
        <v>0</v>
      </c>
      <c r="W91" s="2">
        <f>W90*(1+B91)</f>
        <v>4108.4287972699103</v>
      </c>
      <c r="X91" s="2">
        <f>X90*(1+C91)</f>
        <v>73.210093338335341</v>
      </c>
      <c r="Y91" s="2"/>
      <c r="Z91" s="2"/>
      <c r="AA91" s="2"/>
      <c r="AB91" s="2">
        <f t="shared" si="25"/>
        <v>899.18134680639855</v>
      </c>
    </row>
    <row r="92" spans="1:28" x14ac:dyDescent="0.25">
      <c r="A92">
        <v>2018</v>
      </c>
      <c r="B92" s="2">
        <v>-4.4000000000000004E-2</v>
      </c>
      <c r="C92" s="2">
        <v>-1E-4</v>
      </c>
      <c r="D92" s="2"/>
      <c r="E92" s="2">
        <f t="shared" si="24"/>
        <v>0.5</v>
      </c>
      <c r="F92" s="2">
        <f t="shared" si="15"/>
        <v>0.5</v>
      </c>
      <c r="G92" s="2"/>
      <c r="H92" s="2">
        <f t="shared" si="14"/>
        <v>-2.2050000000000004E-2</v>
      </c>
      <c r="I92" s="2">
        <f t="shared" si="16"/>
        <v>-2.2000000000000002E-2</v>
      </c>
      <c r="J92" s="2">
        <f t="shared" si="17"/>
        <v>-5.0000000000000002E-5</v>
      </c>
      <c r="K92" s="2"/>
      <c r="L92" s="3">
        <f t="shared" si="18"/>
        <v>0</v>
      </c>
      <c r="M92" s="3">
        <f t="shared" si="26"/>
        <v>1</v>
      </c>
      <c r="N92" s="3">
        <f t="shared" si="19"/>
        <v>0</v>
      </c>
      <c r="O92" s="3">
        <f t="shared" si="20"/>
        <v>1</v>
      </c>
      <c r="P92" s="3"/>
      <c r="Q92" s="3">
        <f t="shared" si="21"/>
        <v>0</v>
      </c>
      <c r="R92" s="3">
        <f t="shared" si="22"/>
        <v>0</v>
      </c>
      <c r="S92" s="3">
        <f t="shared" si="23"/>
        <v>0</v>
      </c>
      <c r="T92" s="3">
        <f t="shared" si="23"/>
        <v>1</v>
      </c>
      <c r="U92" s="3">
        <v>0</v>
      </c>
      <c r="V92">
        <v>0</v>
      </c>
      <c r="W92" s="2">
        <f>W91*(1+B92)</f>
        <v>3927.6579301900342</v>
      </c>
      <c r="X92" s="2">
        <f>X91*(1+C92)</f>
        <v>73.202772329001505</v>
      </c>
      <c r="Y92" s="2"/>
      <c r="Z92" s="2"/>
      <c r="AA92" s="2"/>
      <c r="AB92" s="2">
        <f t="shared" si="25"/>
        <v>879.35439810931746</v>
      </c>
    </row>
    <row r="93" spans="1:28" x14ac:dyDescent="0.25">
      <c r="A93">
        <v>2019</v>
      </c>
      <c r="B93" s="2">
        <v>0.315</v>
      </c>
      <c r="C93" s="2">
        <v>9.6000000000000002E-2</v>
      </c>
      <c r="D93" s="2"/>
      <c r="E93" s="2">
        <f t="shared" si="24"/>
        <v>0.5</v>
      </c>
      <c r="F93" s="2">
        <f t="shared" si="15"/>
        <v>0.5</v>
      </c>
      <c r="G93" s="2"/>
      <c r="H93" s="2">
        <f t="shared" si="14"/>
        <v>0.20550000000000002</v>
      </c>
      <c r="I93" s="2">
        <f t="shared" si="16"/>
        <v>0.1575</v>
      </c>
      <c r="J93" s="2">
        <f t="shared" si="17"/>
        <v>4.8000000000000001E-2</v>
      </c>
      <c r="K93" s="2"/>
      <c r="L93" s="3">
        <f t="shared" si="18"/>
        <v>1</v>
      </c>
      <c r="M93" s="3">
        <f t="shared" si="26"/>
        <v>0</v>
      </c>
      <c r="N93" s="3">
        <f t="shared" si="19"/>
        <v>1</v>
      </c>
      <c r="O93" s="3">
        <f t="shared" si="20"/>
        <v>0</v>
      </c>
      <c r="P93" s="3"/>
      <c r="Q93" s="3">
        <f t="shared" si="21"/>
        <v>0</v>
      </c>
      <c r="R93" s="3">
        <f t="shared" si="22"/>
        <v>0</v>
      </c>
      <c r="S93" s="3">
        <f t="shared" si="23"/>
        <v>1</v>
      </c>
      <c r="T93" s="3">
        <f t="shared" si="23"/>
        <v>0</v>
      </c>
      <c r="U93" s="3">
        <v>0</v>
      </c>
      <c r="V93">
        <v>0</v>
      </c>
      <c r="W93" s="2">
        <f>W92*(1+B93)</f>
        <v>5164.8701781998952</v>
      </c>
      <c r="X93" s="2">
        <f>X92*(1+C93)</f>
        <v>80.230238472585654</v>
      </c>
      <c r="Y93" s="2"/>
      <c r="Z93" s="2"/>
      <c r="AA93" s="2"/>
      <c r="AB93" s="2">
        <f t="shared" si="25"/>
        <v>1060.0617269207821</v>
      </c>
    </row>
    <row r="94" spans="1:28" x14ac:dyDescent="0.25">
      <c r="A94">
        <v>2020</v>
      </c>
      <c r="B94" s="2">
        <v>0.184</v>
      </c>
      <c r="C94" s="2">
        <v>0.113</v>
      </c>
      <c r="D94" s="2"/>
      <c r="E94" s="2">
        <f t="shared" si="24"/>
        <v>0.5</v>
      </c>
      <c r="F94" s="2">
        <f t="shared" si="15"/>
        <v>0.5</v>
      </c>
      <c r="G94" s="2"/>
      <c r="H94" s="2">
        <f t="shared" si="14"/>
        <v>0.14849999999999999</v>
      </c>
      <c r="I94" s="2">
        <f t="shared" si="16"/>
        <v>9.1999999999999998E-2</v>
      </c>
      <c r="J94" s="2">
        <f t="shared" si="17"/>
        <v>5.6500000000000002E-2</v>
      </c>
      <c r="K94" s="2"/>
      <c r="L94" s="3">
        <f t="shared" si="18"/>
        <v>1</v>
      </c>
      <c r="M94" s="3">
        <f t="shared" si="26"/>
        <v>0</v>
      </c>
      <c r="N94" s="3">
        <f t="shared" si="19"/>
        <v>1</v>
      </c>
      <c r="O94" s="3">
        <f t="shared" si="20"/>
        <v>0</v>
      </c>
      <c r="P94" s="3"/>
      <c r="Q94" s="3">
        <f t="shared" si="21"/>
        <v>0</v>
      </c>
      <c r="R94" s="3">
        <f t="shared" si="22"/>
        <v>0</v>
      </c>
      <c r="S94" s="3">
        <f t="shared" si="23"/>
        <v>1</v>
      </c>
      <c r="T94" s="3">
        <f t="shared" si="23"/>
        <v>0</v>
      </c>
      <c r="U94" s="3">
        <v>1</v>
      </c>
      <c r="V94">
        <v>0</v>
      </c>
      <c r="W94" s="2">
        <f>W93*(1+B94)</f>
        <v>6115.2062909886754</v>
      </c>
      <c r="X94" s="2">
        <f>X93*(1+C94)</f>
        <v>89.29625541998783</v>
      </c>
      <c r="Y94" s="2"/>
      <c r="Z94" s="2"/>
      <c r="AA94" s="2"/>
      <c r="AB94" s="2">
        <f t="shared" si="25"/>
        <v>1217.4808933685183</v>
      </c>
    </row>
    <row r="95" spans="1:28" x14ac:dyDescent="0.25">
      <c r="A95">
        <v>2021</v>
      </c>
      <c r="B95" s="2">
        <v>0.28699999999999998</v>
      </c>
      <c r="C95" s="2">
        <v>-4.4000000000000004E-2</v>
      </c>
      <c r="D95" s="2"/>
      <c r="E95" s="2">
        <f t="shared" si="24"/>
        <v>0.5</v>
      </c>
      <c r="F95" s="2">
        <f t="shared" si="15"/>
        <v>0.5</v>
      </c>
      <c r="G95" s="2"/>
      <c r="H95" s="2">
        <f t="shared" si="14"/>
        <v>0.12149999999999998</v>
      </c>
      <c r="I95" s="2">
        <f t="shared" si="16"/>
        <v>0.14349999999999999</v>
      </c>
      <c r="J95" s="2">
        <f t="shared" si="17"/>
        <v>-2.2000000000000002E-2</v>
      </c>
      <c r="K95" s="2"/>
      <c r="L95" s="3">
        <f t="shared" si="18"/>
        <v>1</v>
      </c>
      <c r="M95" s="3">
        <f t="shared" si="26"/>
        <v>0</v>
      </c>
      <c r="N95" s="3">
        <f t="shared" si="19"/>
        <v>0</v>
      </c>
      <c r="O95" s="3">
        <f t="shared" si="20"/>
        <v>1</v>
      </c>
      <c r="P95" s="3"/>
      <c r="Q95" s="3">
        <f t="shared" si="21"/>
        <v>1</v>
      </c>
      <c r="R95" s="3">
        <f t="shared" si="22"/>
        <v>0</v>
      </c>
      <c r="S95" s="3">
        <f t="shared" si="23"/>
        <v>0</v>
      </c>
      <c r="T95" s="3">
        <f t="shared" si="23"/>
        <v>0</v>
      </c>
      <c r="U95" s="3">
        <v>0</v>
      </c>
      <c r="V95">
        <v>0</v>
      </c>
      <c r="W95" s="2">
        <f>W94*(1+B95)</f>
        <v>7870.270496502425</v>
      </c>
      <c r="X95" s="2">
        <f>X94*(1+C95)</f>
        <v>85.367220181508358</v>
      </c>
      <c r="Y95" s="2"/>
      <c r="Z95" s="2"/>
      <c r="AA95" s="2"/>
      <c r="AB95" s="2">
        <f t="shared" si="25"/>
        <v>1365.4048219127933</v>
      </c>
    </row>
    <row r="96" spans="1:28" x14ac:dyDescent="0.25">
      <c r="A96">
        <v>2022</v>
      </c>
      <c r="B96" s="2">
        <v>-0.18100000000000002</v>
      </c>
      <c r="C96" s="2">
        <v>-0.16500000000000001</v>
      </c>
      <c r="D96" s="2"/>
      <c r="E96" s="2">
        <f t="shared" si="24"/>
        <v>0.5</v>
      </c>
      <c r="F96" s="2">
        <f t="shared" si="15"/>
        <v>0.5</v>
      </c>
      <c r="G96" s="2"/>
      <c r="H96" s="2">
        <f t="shared" si="14"/>
        <v>-0.17300000000000001</v>
      </c>
      <c r="I96" s="2">
        <f t="shared" si="16"/>
        <v>-9.0500000000000011E-2</v>
      </c>
      <c r="J96" s="2">
        <f t="shared" si="17"/>
        <v>-8.2500000000000004E-2</v>
      </c>
      <c r="K96" s="2"/>
      <c r="L96" s="3">
        <f t="shared" si="18"/>
        <v>0</v>
      </c>
      <c r="M96" s="3">
        <f t="shared" si="26"/>
        <v>1</v>
      </c>
      <c r="N96" s="3">
        <f t="shared" si="19"/>
        <v>0</v>
      </c>
      <c r="O96" s="3">
        <f t="shared" si="20"/>
        <v>1</v>
      </c>
      <c r="P96" s="3"/>
      <c r="Q96" s="3">
        <f t="shared" si="21"/>
        <v>0</v>
      </c>
      <c r="R96" s="3">
        <f t="shared" si="22"/>
        <v>0</v>
      </c>
      <c r="S96" s="3">
        <f t="shared" si="23"/>
        <v>0</v>
      </c>
      <c r="T96" s="3">
        <f t="shared" si="23"/>
        <v>1</v>
      </c>
      <c r="U96" s="3">
        <v>0</v>
      </c>
      <c r="V96">
        <v>1</v>
      </c>
      <c r="W96" s="2">
        <f>W95*(1+B96)</f>
        <v>6445.7515366354855</v>
      </c>
      <c r="X96" s="2">
        <f>X95*(1+C96)</f>
        <v>71.281628851559475</v>
      </c>
      <c r="Y96" s="2"/>
      <c r="Z96" s="2"/>
      <c r="AA96" s="2"/>
      <c r="AB96" s="2">
        <f t="shared" si="25"/>
        <v>1129.1897877218801</v>
      </c>
    </row>
    <row r="97" spans="1:22" x14ac:dyDescent="0.25">
      <c r="K97" s="1" t="s">
        <v>33</v>
      </c>
      <c r="L97" s="3">
        <f>SUM(L2:L96)</f>
        <v>69</v>
      </c>
      <c r="M97" s="3">
        <f>SUM(M2:M96)</f>
        <v>26</v>
      </c>
      <c r="N97" s="3">
        <f>SUM(N2:N96)</f>
        <v>76</v>
      </c>
      <c r="O97" s="3">
        <f>SUM(O2:O96)</f>
        <v>19</v>
      </c>
      <c r="P97" s="3"/>
      <c r="Q97" s="3">
        <f t="shared" ref="Q97:V97" si="27">SUM(Q2:Q96)</f>
        <v>14</v>
      </c>
      <c r="R97" s="3">
        <f t="shared" si="27"/>
        <v>21</v>
      </c>
      <c r="S97" s="3">
        <f t="shared" si="27"/>
        <v>55</v>
      </c>
      <c r="T97" s="3">
        <f t="shared" si="27"/>
        <v>5</v>
      </c>
      <c r="U97" s="3">
        <f t="shared" si="27"/>
        <v>11</v>
      </c>
      <c r="V97" s="3">
        <f t="shared" si="27"/>
        <v>1</v>
      </c>
    </row>
    <row r="98" spans="1:22" hidden="1" x14ac:dyDescent="0.25">
      <c r="A98" t="s">
        <v>23</v>
      </c>
      <c r="B98" s="2">
        <f>W96^(1/94)-1</f>
        <v>9.7802427608854492E-2</v>
      </c>
      <c r="C98" s="2">
        <f>X96^(1/94)-1</f>
        <v>4.643565248616266E-2</v>
      </c>
      <c r="D98" s="2"/>
      <c r="E98" s="2"/>
      <c r="F98" s="2"/>
      <c r="G98" s="2"/>
      <c r="H98" s="2">
        <f>AB96^(1/94)-1</f>
        <v>7.7646304753829165E-2</v>
      </c>
      <c r="I98" s="2"/>
      <c r="J98" s="2"/>
      <c r="K98" s="2"/>
      <c r="L98" s="2">
        <f>L97/95</f>
        <v>0.72631578947368425</v>
      </c>
      <c r="M98" s="2">
        <f>M97/95</f>
        <v>0.27368421052631581</v>
      </c>
      <c r="N98" s="2">
        <f>N97/95</f>
        <v>0.8</v>
      </c>
      <c r="O98" s="2">
        <f>O97/95</f>
        <v>0.2</v>
      </c>
      <c r="P98" s="2"/>
      <c r="Q98" s="2">
        <f t="shared" ref="Q98:V98" si="28">Q97/95</f>
        <v>0.14736842105263157</v>
      </c>
      <c r="R98" s="2">
        <f t="shared" si="28"/>
        <v>0.22105263157894736</v>
      </c>
      <c r="S98" s="2">
        <f t="shared" si="28"/>
        <v>0.57894736842105265</v>
      </c>
      <c r="T98" s="2">
        <f t="shared" si="28"/>
        <v>5.2631578947368418E-2</v>
      </c>
      <c r="U98" s="2">
        <f t="shared" si="28"/>
        <v>0.11578947368421053</v>
      </c>
      <c r="V98" s="2">
        <f t="shared" si="28"/>
        <v>1.0526315789473684E-2</v>
      </c>
    </row>
    <row r="99" spans="1:22" x14ac:dyDescent="0.25">
      <c r="A99" t="s">
        <v>8</v>
      </c>
      <c r="B99" s="9">
        <f>AVERAGE(B2:B96)</f>
        <v>0.11553684210526319</v>
      </c>
      <c r="C99" s="9">
        <f>AVERAGE(C2:C96)</f>
        <v>4.8841052631578938E-2</v>
      </c>
      <c r="D99" s="9"/>
      <c r="E99" s="9"/>
      <c r="F99" s="9"/>
      <c r="G99" s="9"/>
      <c r="H99" s="9">
        <f>AVERAGE(H2:H96)</f>
        <v>8.2188947368421056E-2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2" hidden="1" x14ac:dyDescent="0.25">
      <c r="A100" t="s">
        <v>9</v>
      </c>
      <c r="B100" s="9">
        <f>QUARTILE(B2:B96,2)</f>
        <v>0.14199999999999999</v>
      </c>
      <c r="C100" s="9">
        <f>QUARTILE(C2:C96,2)</f>
        <v>3.3000000000000002E-2</v>
      </c>
      <c r="D100" s="9"/>
      <c r="E100" s="9"/>
      <c r="F100" s="9"/>
      <c r="G100" s="9"/>
      <c r="H100" s="9">
        <f>QUARTILE(H2:H96,2)</f>
        <v>9.6000000000000002E-2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2" hidden="1" x14ac:dyDescent="0.25">
      <c r="A101" t="s">
        <v>10</v>
      </c>
      <c r="B101" s="9">
        <f>QUARTILE(B2:B96,1)</f>
        <v>-1.2E-2</v>
      </c>
      <c r="C101" s="9">
        <f>QUARTILE(C2:C96,1)</f>
        <v>7.4999999999999997E-3</v>
      </c>
      <c r="D101" s="9"/>
      <c r="E101" s="9"/>
      <c r="F101" s="9"/>
      <c r="G101" s="9"/>
      <c r="H101" s="9">
        <f>QUARTILE(H2:H96,1)</f>
        <v>1.4999999999999999E-2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2" hidden="1" x14ac:dyDescent="0.25">
      <c r="A102" t="s">
        <v>11</v>
      </c>
      <c r="B102" s="9">
        <f>QUARTILE(B2:B96,3)</f>
        <v>0.25800000000000001</v>
      </c>
      <c r="C102" s="9">
        <f>QUARTILE(C2:C96,3)</f>
        <v>8.6500000000000007E-2</v>
      </c>
      <c r="D102" s="9"/>
      <c r="E102" s="9"/>
      <c r="F102" s="9"/>
      <c r="G102" s="9"/>
      <c r="H102" s="9">
        <f>QUARTILE(H2:H96,3)</f>
        <v>0.14350000000000002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2" hidden="1" x14ac:dyDescent="0.25">
      <c r="B103" s="9"/>
      <c r="C103" s="9"/>
      <c r="D103" s="9"/>
      <c r="E103" s="9"/>
      <c r="F103" s="9"/>
      <c r="G103" s="9"/>
      <c r="H103" s="9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2" hidden="1" x14ac:dyDescent="0.25">
      <c r="A104" t="s">
        <v>5</v>
      </c>
      <c r="B104" s="9">
        <f>QUARTILE(B2:B96,0)</f>
        <v>-0.43799999999999994</v>
      </c>
      <c r="C104" s="9">
        <f>QUARTILE(C2:C96,0)</f>
        <v>-0.16500000000000001</v>
      </c>
      <c r="D104" s="9"/>
      <c r="E104" s="9"/>
      <c r="F104" s="9"/>
      <c r="G104" s="9"/>
      <c r="H104" s="9">
        <f>QUARTILE(H2:H96,0)</f>
        <v>-0.23199999999999998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idden="1" x14ac:dyDescent="0.25">
      <c r="A105" t="s">
        <v>6</v>
      </c>
      <c r="B105" s="9">
        <f>QUARTILE(B2:B96,4)</f>
        <v>0.52600000000000002</v>
      </c>
      <c r="C105" s="9">
        <f>QUARTILE(C2:C96,4)</f>
        <v>0.32799999999999996</v>
      </c>
      <c r="D105" s="9"/>
      <c r="E105" s="9"/>
      <c r="F105" s="9"/>
      <c r="G105" s="9"/>
      <c r="H105" s="9">
        <f>QUARTILE(H2:H96,4)</f>
        <v>0.30549999999999999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2" hidden="1" x14ac:dyDescent="0.25">
      <c r="A106" t="s">
        <v>7</v>
      </c>
      <c r="B106" s="9" t="s">
        <v>17</v>
      </c>
      <c r="C106" s="9" t="s">
        <v>18</v>
      </c>
      <c r="D106" s="9"/>
      <c r="E106" s="9"/>
      <c r="F106" s="9"/>
      <c r="G106" s="9"/>
      <c r="H106" s="9" t="s">
        <v>24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2" x14ac:dyDescent="0.25">
      <c r="A107" t="s">
        <v>12</v>
      </c>
      <c r="B107" s="9">
        <f>_xlfn.STDEV.P(B2:B96)</f>
        <v>0.19547134992796072</v>
      </c>
      <c r="C107" s="9">
        <f>_xlfn.STDEV.P(C2:C96)</f>
        <v>7.9105819194740135E-2</v>
      </c>
      <c r="D107" s="9"/>
      <c r="E107" s="9"/>
      <c r="F107" s="9"/>
      <c r="G107" s="9"/>
      <c r="H107" s="9">
        <f>_xlfn.STDEV.P(H2:H96)</f>
        <v>0.10621200303339379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2" x14ac:dyDescent="0.25">
      <c r="A108" t="s">
        <v>26</v>
      </c>
      <c r="B108" s="2">
        <f>B99/B107</f>
        <v>0.59106790917361185</v>
      </c>
      <c r="C108" s="2">
        <f>C99/C107</f>
        <v>0.61741415649010123</v>
      </c>
      <c r="D108" s="2"/>
      <c r="E108" s="2"/>
      <c r="F108" s="2"/>
      <c r="G108" s="2"/>
      <c r="H108" s="2">
        <f>H99/H107</f>
        <v>0.77381976632697802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2" x14ac:dyDescent="0.25">
      <c r="A109" t="s">
        <v>44</v>
      </c>
      <c r="B109" s="2">
        <f>(B99-0.0417)/B107</f>
        <v>0.37773741334714839</v>
      </c>
      <c r="C109" s="2">
        <f>(C99-0.0417)/C107</f>
        <v>9.0272153228061841E-2</v>
      </c>
      <c r="D109" s="2"/>
      <c r="E109" s="2"/>
      <c r="F109" s="2"/>
      <c r="G109" s="2"/>
      <c r="H109" s="2">
        <f>(H99-0.0417)/H107</f>
        <v>0.38120877313358875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2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2" x14ac:dyDescent="0.25">
      <c r="A111" t="s">
        <v>25</v>
      </c>
      <c r="B111" s="3">
        <v>95</v>
      </c>
      <c r="C111" s="3">
        <v>95</v>
      </c>
      <c r="D111" s="3"/>
      <c r="E111" s="3"/>
      <c r="F111" s="3"/>
      <c r="G111" s="3"/>
      <c r="H111" s="3">
        <v>95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2" x14ac:dyDescent="0.25">
      <c r="A112" t="s">
        <v>13</v>
      </c>
      <c r="B112" s="3">
        <f>COUNTIF(B2:B96, "&gt;0")</f>
        <v>69</v>
      </c>
      <c r="C112" s="3">
        <f>COUNTIF(C2:C96, "&gt;0")</f>
        <v>76</v>
      </c>
      <c r="D112" s="3"/>
      <c r="E112" s="3"/>
      <c r="F112" s="3"/>
      <c r="G112" s="3"/>
      <c r="H112" s="3">
        <f>COUNTIF(H2:H96, "&gt;0")</f>
        <v>75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x14ac:dyDescent="0.25">
      <c r="A113" t="s">
        <v>14</v>
      </c>
      <c r="B113" s="3">
        <f>COUNTIF(B2:B96, "&lt;0")</f>
        <v>26</v>
      </c>
      <c r="C113" s="3">
        <f>COUNTIF(C2:C96, "&lt;0")</f>
        <v>19</v>
      </c>
      <c r="D113" s="3"/>
      <c r="E113" s="3"/>
      <c r="F113" s="3"/>
      <c r="G113" s="3"/>
      <c r="H113" s="3">
        <f>COUNTIF(H2:H96, "&lt;0")</f>
        <v>20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x14ac:dyDescent="0.25">
      <c r="A114" t="s">
        <v>15</v>
      </c>
      <c r="B114" s="2">
        <f>SUMIF(B2:B96, "&gt;0")/B112</f>
        <v>0.21002898550724639</v>
      </c>
      <c r="C114" s="2">
        <f>SUMIF(C2:C96, "&gt;0")/C112</f>
        <v>7.236842105263154E-2</v>
      </c>
      <c r="D114" s="2"/>
      <c r="E114" s="2"/>
      <c r="F114" s="2"/>
      <c r="G114" s="2"/>
      <c r="H114" s="2">
        <f>SUMIF(H2:H96, "&gt;0")/H112</f>
        <v>0.12234666666666669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x14ac:dyDescent="0.25">
      <c r="A115" t="s">
        <v>16</v>
      </c>
      <c r="B115" s="2">
        <f>SUMIF(B2:B96,"&lt;0")/B113</f>
        <v>-0.13523076923076927</v>
      </c>
      <c r="C115" s="2">
        <f>SUMIF(C2:C96,"&lt;0")/C113</f>
        <v>-4.5268421052631583E-2</v>
      </c>
      <c r="D115" s="2"/>
      <c r="E115" s="2"/>
      <c r="F115" s="2"/>
      <c r="G115" s="2"/>
      <c r="H115" s="2">
        <f>SUMIF(H2:H96,"&lt;0")/H113</f>
        <v>-6.8402499999999991E-2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x14ac:dyDescent="0.25">
      <c r="A116" t="s">
        <v>19</v>
      </c>
      <c r="B116" s="3">
        <f>COUNTIF(B2:B96, "&gt;0.1")</f>
        <v>55</v>
      </c>
      <c r="C116" s="3">
        <f>COUNTIF(C2:C96, "&gt;0.1")</f>
        <v>19</v>
      </c>
      <c r="D116" s="3"/>
      <c r="E116" s="3"/>
      <c r="F116" s="3"/>
      <c r="G116" s="3"/>
      <c r="H116" s="3">
        <f>COUNTIF(H2:H96, "&gt;0.1")</f>
        <v>46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x14ac:dyDescent="0.25">
      <c r="A117" t="s">
        <v>20</v>
      </c>
      <c r="B117" s="3">
        <f>COUNTIF(B2:B96, "&lt;-0.1")</f>
        <v>12</v>
      </c>
      <c r="C117" s="3">
        <f>COUNTIF(C2:C96, "&lt;-0.1")</f>
        <v>2</v>
      </c>
      <c r="D117" s="3"/>
      <c r="E117" s="3"/>
      <c r="F117" s="3"/>
      <c r="G117" s="3"/>
      <c r="H117" s="3">
        <f>COUNTIF(H2:H96, "&lt;-0.1")</f>
        <v>5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x14ac:dyDescent="0.25">
      <c r="A118" t="s">
        <v>21</v>
      </c>
      <c r="B118" s="2">
        <f>SUMIF(B2:B96,"&gt;0.1")/B116</f>
        <v>0.25196363636363639</v>
      </c>
      <c r="C118" s="2">
        <f>SUMIF(C2:C96,"&gt;0.1")/C116</f>
        <v>0.17173684210526313</v>
      </c>
      <c r="D118" s="2"/>
      <c r="E118" s="2"/>
      <c r="F118" s="2"/>
      <c r="G118" s="2"/>
      <c r="H118" s="2">
        <f>SUMIF(H2:H96,"&gt;0.1")/H116</f>
        <v>0.16744565217391308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x14ac:dyDescent="0.25">
      <c r="A119" t="s">
        <v>22</v>
      </c>
      <c r="B119" s="2">
        <f>SUMIF(B2:B96, "&lt;-0.1")/B117</f>
        <v>-0.22291666666666665</v>
      </c>
      <c r="C119" s="2">
        <f>SUMIF(C2:C96, "&lt;-0.1")/C117</f>
        <v>-0.13800000000000001</v>
      </c>
      <c r="D119" s="2"/>
      <c r="E119" s="2"/>
      <c r="F119" s="2"/>
      <c r="G119" s="2"/>
      <c r="H119" s="2">
        <f>SUMIF(H2:H96, "&lt;-0.1")/H117</f>
        <v>-0.15940000000000001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</sheetData>
  <autoFilter ref="A1:V96" xr:uid="{500C0142-78F8-467A-B2C7-A77D69E9645F}"/>
  <phoneticPr fontId="2" type="noConversion"/>
  <conditionalFormatting sqref="B2:D96 G2:K96">
    <cfRule type="cellIs" dxfId="2" priority="2" operator="greaterThan">
      <formula>0.1</formula>
    </cfRule>
    <cfRule type="cellIs" dxfId="1" priority="3" operator="lessThan">
      <formula>0</formula>
    </cfRule>
  </conditionalFormatting>
  <conditionalFormatting sqref="L2:P96">
    <cfRule type="cellIs" dxfId="0" priority="1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A9342-FF81-4A63-A9F5-1F2769ABA324}">
  <dimension ref="E2:O13"/>
  <sheetViews>
    <sheetView topLeftCell="C1" workbookViewId="0">
      <selection activeCell="J8" sqref="J8"/>
    </sheetView>
  </sheetViews>
  <sheetFormatPr defaultRowHeight="16.5" x14ac:dyDescent="0.25"/>
  <cols>
    <col min="7" max="7" width="13.875" bestFit="1" customWidth="1"/>
    <col min="8" max="8" width="16.125" bestFit="1" customWidth="1"/>
    <col min="9" max="9" width="11.125" bestFit="1" customWidth="1"/>
    <col min="11" max="11" width="21.75" bestFit="1" customWidth="1"/>
  </cols>
  <sheetData>
    <row r="2" spans="5:15" x14ac:dyDescent="0.25">
      <c r="E2" s="1" t="s">
        <v>38</v>
      </c>
      <c r="F2" s="1" t="s">
        <v>39</v>
      </c>
      <c r="G2" t="s">
        <v>46</v>
      </c>
      <c r="H2" t="s">
        <v>45</v>
      </c>
      <c r="I2" t="s">
        <v>47</v>
      </c>
      <c r="J2" t="s">
        <v>43</v>
      </c>
      <c r="K2" t="s">
        <v>48</v>
      </c>
    </row>
    <row r="3" spans="5:15" x14ac:dyDescent="0.25">
      <c r="E3" s="5">
        <v>1</v>
      </c>
      <c r="F3" s="2">
        <f>1-E3</f>
        <v>0</v>
      </c>
      <c r="G3" s="5">
        <v>0.11600000000000001</v>
      </c>
      <c r="H3" s="5">
        <v>4.1700000000000001E-2</v>
      </c>
      <c r="I3" s="5">
        <f>G3-H3</f>
        <v>7.4300000000000005E-2</v>
      </c>
      <c r="J3" s="5">
        <v>0.19500000000000001</v>
      </c>
      <c r="K3" s="8">
        <f>I3/J3</f>
        <v>0.38102564102564102</v>
      </c>
      <c r="M3" s="7"/>
      <c r="N3" s="7"/>
      <c r="O3" s="6"/>
    </row>
    <row r="4" spans="5:15" x14ac:dyDescent="0.25">
      <c r="E4" s="5">
        <v>0.9</v>
      </c>
      <c r="F4" s="2">
        <f t="shared" ref="F4:F13" si="0">1-E4</f>
        <v>9.9999999999999978E-2</v>
      </c>
      <c r="G4" s="5">
        <v>0.109</v>
      </c>
      <c r="H4" s="5">
        <v>4.1700000000000001E-2</v>
      </c>
      <c r="I4" s="5">
        <f>G4-H4</f>
        <v>6.7299999999999999E-2</v>
      </c>
      <c r="J4" s="5">
        <v>0.17599999999999999</v>
      </c>
      <c r="K4" s="8">
        <f t="shared" ref="K4:K13" si="1">I4/J4</f>
        <v>0.38238636363636364</v>
      </c>
      <c r="M4" s="7"/>
      <c r="N4" s="7"/>
      <c r="O4" s="6"/>
    </row>
    <row r="5" spans="5:15" x14ac:dyDescent="0.25">
      <c r="E5" s="5">
        <v>0.8</v>
      </c>
      <c r="F5" s="2">
        <f t="shared" si="0"/>
        <v>0.19999999999999996</v>
      </c>
      <c r="G5" s="5">
        <v>0.10199999999999999</v>
      </c>
      <c r="H5" s="5">
        <v>4.1700000000000001E-2</v>
      </c>
      <c r="I5" s="5">
        <f>G5-H5</f>
        <v>6.0299999999999992E-2</v>
      </c>
      <c r="J5" s="5">
        <v>0.158</v>
      </c>
      <c r="K5" s="8">
        <f t="shared" si="1"/>
        <v>0.38164556962025309</v>
      </c>
      <c r="M5" s="7"/>
      <c r="N5" s="7"/>
      <c r="O5" s="6"/>
    </row>
    <row r="6" spans="5:15" x14ac:dyDescent="0.25">
      <c r="E6" s="5">
        <v>0.7</v>
      </c>
      <c r="F6" s="2">
        <f t="shared" si="0"/>
        <v>0.30000000000000004</v>
      </c>
      <c r="G6" s="5">
        <v>9.6000000000000002E-2</v>
      </c>
      <c r="H6" s="5">
        <v>4.1700000000000001E-2</v>
      </c>
      <c r="I6" s="5">
        <f>G6-H6</f>
        <v>5.4300000000000001E-2</v>
      </c>
      <c r="J6" s="5">
        <v>0.13900000000000001</v>
      </c>
      <c r="K6" s="8">
        <f t="shared" si="1"/>
        <v>0.39064748201438848</v>
      </c>
      <c r="M6" s="7"/>
      <c r="N6" s="7"/>
      <c r="O6" s="6"/>
    </row>
    <row r="7" spans="5:15" x14ac:dyDescent="0.25">
      <c r="E7" s="5">
        <v>0.6</v>
      </c>
      <c r="F7" s="2">
        <f t="shared" si="0"/>
        <v>0.4</v>
      </c>
      <c r="G7" s="5">
        <v>8.8999999999999996E-2</v>
      </c>
      <c r="H7" s="5">
        <v>4.1700000000000001E-2</v>
      </c>
      <c r="I7" s="5">
        <f>G7-H7</f>
        <v>4.7299999999999995E-2</v>
      </c>
      <c r="J7" s="5">
        <v>0.122</v>
      </c>
      <c r="K7" s="8">
        <f t="shared" si="1"/>
        <v>0.38770491803278684</v>
      </c>
      <c r="M7" s="7"/>
      <c r="N7" s="7"/>
      <c r="O7" s="6"/>
    </row>
    <row r="8" spans="5:15" x14ac:dyDescent="0.25">
      <c r="E8" s="5">
        <v>0.5</v>
      </c>
      <c r="F8" s="2">
        <f t="shared" si="0"/>
        <v>0.5</v>
      </c>
      <c r="G8" s="5">
        <v>8.2000000000000003E-2</v>
      </c>
      <c r="H8" s="5">
        <v>4.1700000000000001E-2</v>
      </c>
      <c r="I8" s="5">
        <f>G8-H8</f>
        <v>4.0300000000000002E-2</v>
      </c>
      <c r="J8" s="5">
        <v>0.106</v>
      </c>
      <c r="K8" s="8">
        <f t="shared" si="1"/>
        <v>0.38018867924528305</v>
      </c>
      <c r="M8" s="7"/>
      <c r="N8" s="7"/>
      <c r="O8" s="6"/>
    </row>
    <row r="9" spans="5:15" x14ac:dyDescent="0.25">
      <c r="E9" s="5">
        <v>0.4</v>
      </c>
      <c r="F9" s="2">
        <f t="shared" si="0"/>
        <v>0.6</v>
      </c>
      <c r="G9" s="5">
        <v>7.5999999999999998E-2</v>
      </c>
      <c r="H9" s="5">
        <v>4.1700000000000001E-2</v>
      </c>
      <c r="I9" s="5">
        <f>G9-H9</f>
        <v>3.4299999999999997E-2</v>
      </c>
      <c r="J9" s="5">
        <v>9.1999999999999998E-2</v>
      </c>
      <c r="K9" s="8">
        <f t="shared" si="1"/>
        <v>0.3728260869565217</v>
      </c>
      <c r="M9" s="7"/>
      <c r="N9" s="7"/>
      <c r="O9" s="6"/>
    </row>
    <row r="10" spans="5:15" x14ac:dyDescent="0.25">
      <c r="E10" s="5">
        <v>0.3</v>
      </c>
      <c r="F10" s="2">
        <f t="shared" si="0"/>
        <v>0.7</v>
      </c>
      <c r="G10" s="5">
        <v>6.9000000000000006E-2</v>
      </c>
      <c r="H10" s="5">
        <v>4.1700000000000001E-2</v>
      </c>
      <c r="I10" s="5">
        <f>G10-H10</f>
        <v>2.7300000000000005E-2</v>
      </c>
      <c r="J10" s="5">
        <v>8.2000000000000003E-2</v>
      </c>
      <c r="K10" s="8">
        <f t="shared" si="1"/>
        <v>0.3329268292682927</v>
      </c>
      <c r="M10" s="7"/>
      <c r="N10" s="7"/>
      <c r="O10" s="6"/>
    </row>
    <row r="11" spans="5:15" x14ac:dyDescent="0.25">
      <c r="E11" s="5">
        <v>0.2</v>
      </c>
      <c r="F11" s="2">
        <f t="shared" si="0"/>
        <v>0.8</v>
      </c>
      <c r="G11" s="5">
        <v>6.2E-2</v>
      </c>
      <c r="H11" s="5">
        <v>4.1700000000000001E-2</v>
      </c>
      <c r="I11" s="5">
        <f>G11-H11</f>
        <v>2.0299999999999999E-2</v>
      </c>
      <c r="J11" s="5">
        <v>7.4999999999999997E-2</v>
      </c>
      <c r="K11" s="8">
        <f t="shared" si="1"/>
        <v>0.27066666666666667</v>
      </c>
      <c r="M11" s="7"/>
      <c r="N11" s="7"/>
      <c r="O11" s="6"/>
    </row>
    <row r="12" spans="5:15" x14ac:dyDescent="0.25">
      <c r="E12" s="5">
        <v>0.1</v>
      </c>
      <c r="F12" s="2">
        <f t="shared" si="0"/>
        <v>0.9</v>
      </c>
      <c r="G12" s="5">
        <v>5.6000000000000001E-2</v>
      </c>
      <c r="H12" s="5">
        <v>4.1700000000000001E-2</v>
      </c>
      <c r="I12" s="5">
        <f>G12-H12</f>
        <v>1.43E-2</v>
      </c>
      <c r="J12" s="5">
        <v>7.3999999999999996E-2</v>
      </c>
      <c r="K12" s="8">
        <f t="shared" si="1"/>
        <v>0.19324324324324327</v>
      </c>
      <c r="M12" s="7"/>
      <c r="N12" s="7"/>
      <c r="O12" s="6"/>
    </row>
    <row r="13" spans="5:15" x14ac:dyDescent="0.25">
      <c r="E13" s="5">
        <v>0</v>
      </c>
      <c r="F13" s="2">
        <f t="shared" si="0"/>
        <v>1</v>
      </c>
      <c r="G13" s="5">
        <v>4.9000000000000002E-2</v>
      </c>
      <c r="H13" s="5">
        <v>4.1700000000000001E-2</v>
      </c>
      <c r="I13" s="5">
        <f>G13-H13</f>
        <v>7.3000000000000009E-3</v>
      </c>
      <c r="J13" s="5">
        <v>7.9000000000000001E-2</v>
      </c>
      <c r="K13" s="8">
        <f t="shared" si="1"/>
        <v>9.2405063291139247E-2</v>
      </c>
      <c r="M13" s="7"/>
      <c r="N13" s="7"/>
      <c r="O13" s="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core</vt:lpstr>
      <vt:lpstr>自訂比例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2023-04-23T13:42:34Z</dcterms:created>
  <dcterms:modified xsi:type="dcterms:W3CDTF">2023-04-30T21:02:46Z</dcterms:modified>
</cp:coreProperties>
</file>